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<sst xmlns="http://schemas.openxmlformats.org/spreadsheetml/2006/main" count="4321" uniqueCount="1002">
  <si>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</si>
  <si>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</si>
  <si>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</si>
  <si>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</si>
  <si>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</si>
  <si>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</si>
  <si>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</si>
  <si>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</si>
  <si>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</si>
  <si>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</si>
  <si>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</si>
  <si>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</si>
  <si>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</si>
  <si>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</si>
  <si>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</si>
  <si>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</si>
  <si>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</si>
  <si>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</si>
  <si>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</si>
  <si>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</si>
  <si>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</si>
  <si>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</si>
  <si>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</si>
  <si>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</si>
  <si>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</si>
  <si>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</si>
  <si>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</si>
  <si>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</si>
  <si>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</si>
  <si>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</si>
  <si>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</si>
  <si>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</si>
  <si>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</si>
  <si>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</si>
  <si>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</si>
  <si>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</si>
  <si>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</si>
  <si>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</si>
  <si>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</si>
  <si>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</si>
  <si>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</si>
  <si>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</si>
  <si>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</si>
  <si>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</si>
  <si>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</si>
  <si>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</si>
  <si>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</si>
  <si>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</si>
  <si>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</si>
  <si>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</si>
  <si>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</si>
  <si>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</si>
  <si>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</si>
  <si>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</si>
  <si>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</si>
  <si>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</si>
  <si>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</si>
  <si>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</si>
  <si>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</si>
  <si>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</si>
  <si>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</si>
  <si>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</si>
  <si>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</si>
  <si>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</si>
  <si>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</si>
  <si>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</si>
  <si>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</si>
  <si>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</si>
  <si>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</si>
  <si>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</si>
  <si>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</si>
  <si>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</si>
  <si>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</si>
  <si>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</si>
  <si>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</si>
  <si>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</si>
  <si>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</si>
  <si>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</si>
  <si>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</si>
  <si>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</si>
  <si>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</si>
  <si>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</si>
  <si>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</si>
  <si>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</si>
  <si>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</si>
  <si>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</si>
  <si>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</si>
  <si>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</si>
  <si>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</si>
  <si>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</si>
  <si>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</si>
  <si>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</si>
  <si>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</si>
  <si>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</si>
  <si>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</si>
  <si>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</si>
  <si>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</si>
  <si>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</si>
  <si>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</si>
  <si>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</si>
  <si>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</si>
  <si>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</si>
  <si>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</si>
  <si>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</si>
  <si>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</si>
  <si>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</si>
  <si>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</si>
  <si>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</si>
  <si>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</si>
  <si>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</si>
  <si>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</si>
  <si>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</si>
  <si>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</si>
  <si>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</si>
  <si>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</si>
  <si>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</si>
  <si>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</si>
  <si>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</si>
  <si>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</si>
  <si>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</si>
  <si>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</si>
  <si>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</si>
  <si>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</si>
  <si>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</si>
  <si>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</si>
  <si>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</si>
  <si>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</si>
  <si>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</si>
  <si>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</si>
  <si>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</si>
  <si>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</si>
  <si>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</si>
  <si>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</si>
  <si>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</si>
  <si>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</si>
  <si>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</si>
  <si>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</si>
  <si>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</si>
  <si>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</si>
  <si>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</si>
  <si>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</si>
  <si>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</si>
  <si>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</si>
  <si>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</si>
  <si>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</si>
  <si>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</si>
  <si>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</si>
  <si>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</si>
  <si>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</si>
  <si>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</si>
  <si>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</si>
  <si>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</si>
  <si>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</si>
  <si>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</si>
  <si>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</si>
  <si>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</si>
  <si>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</si>
  <si>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</si>
  <si>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</si>
  <si>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</si>
  <si>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</si>
  <si>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</si>
  <si>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</si>
  <si>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</si>
  <si>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</si>
  <si>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</si>
  <si>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</si>
  <si>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</si>
  <si>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</si>
  <si>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</si>
  <si>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</si>
  <si>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</si>
  <si>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</si>
  <si>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</si>
  <si>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</si>
  <si>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</si>
  <si>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</si>
  <si>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</si>
  <si>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</si>
  <si>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</si>
  <si>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</si>
  <si>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</si>
  <si>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</si>
  <si>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</si>
  <si>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</si>
  <si>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</si>
  <si>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</si>
  <si>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</si>
  <si>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</si>
  <si>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</si>
  <si>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</si>
  <si>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</si>
  <si>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</si>
  <si>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</si>
  <si>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</si>
  <si>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</si>
  <si>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</si>
  <si>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</si>
  <si>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</si>
  <si>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</si>
  <si>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</si>
  <si>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</si>
  <si>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</si>
  <si>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</si>
  <si>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</si>
  <si>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</si>
  <si>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</si>
  <si>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</si>
  <si>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</si>
  <si>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</si>
  <si>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</si>
  <si>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</si>
  <si>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</si>
  <si>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</si>
  <si>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</si>
  <si>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</si>
  <si>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</si>
  <si>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</si>
  <si>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</si>
  <si>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</si>
  <si>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</si>
  <si>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</si>
  <si>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</si>
  <si>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</si>
  <si>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</si>
  <si>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</si>
  <si>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</si>
  <si>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</si>
  <si>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</si>
  <si>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</si>
  <si>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</si>
  <si>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</si>
  <si>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</si>
  <si>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</si>
  <si>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</si>
  <si>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</si>
  <si>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</si>
  <si>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</si>
  <si>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</si>
  <si>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</si>
  <si>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</si>
  <si>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</si>
  <si>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</si>
  <si>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</si>
  <si>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</si>
  <si>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</si>
  <si>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</si>
  <si>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</si>
  <si>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</si>
  <si>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</si>
  <si>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</si>
  <si>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</si>
  <si>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</si>
  <si>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</si>
  <si>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</si>
  <si>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</si>
  <si>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</si>
  <si>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</si>
  <si>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</si>
  <si>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</si>
  <si>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</si>
  <si>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</si>
  <si>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</si>
  <si>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</si>
  <si>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</si>
  <si>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</si>
  <si>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</si>
  <si>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</si>
  <si>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</si>
  <si>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</si>
  <si>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</si>
  <si>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</si>
  <si>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</si>
  <si>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</si>
  <si>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</si>
  <si>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</si>
  <si>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</si>
  <si>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</si>
  <si>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</si>
  <si>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</si>
  <si>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</si>
  <si>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</si>
  <si>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</si>
  <si>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</si>
  <si>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</si>
  <si>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</si>
  <si>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</si>
  <si>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</si>
  <si>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</si>
  <si>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</si>
  <si>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</si>
  <si>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</si>
  <si>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</si>
  <si>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</si>
  <si>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</si>
  <si>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</si>
  <si>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</si>
  <si>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</si>
  <si>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</si>
  <si>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</si>
  <si>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</si>
  <si>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</si>
  <si>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</si>
  <si>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</si>
  <si>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</si>
  <si>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</si>
  <si>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</si>
  <si>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</si>
  <si>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</si>
  <si>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</si>
  <si>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</si>
  <si>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</si>
  <si>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</si>
  <si>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</si>
  <si>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</si>
  <si>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</si>
  <si>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</si>
  <si>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</si>
  <si>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</si>
  <si>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</si>
  <si>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</si>
  <si>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</si>
  <si>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</si>
  <si>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</si>
  <si>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</si>
  <si>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</si>
  <si>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</si>
  <si>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</si>
  <si>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</si>
  <si>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</si>
  <si>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</si>
  <si>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</si>
  <si>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</si>
  <si>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</si>
  <si>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</si>
  <si>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</si>
  <si>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</si>
  <si>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</si>
  <si>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</si>
  <si>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</si>
  <si>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</si>
  <si>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</si>
  <si>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</si>
  <si>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</si>
  <si>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</si>
  <si>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</si>
  <si>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</si>
  <si>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</si>
  <si>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</si>
  <si>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</si>
  <si>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</si>
  <si>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</si>
  <si>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</si>
  <si>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</si>
  <si>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</si>
  <si>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</si>
  <si>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</si>
  <si>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</si>
  <si>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</si>
  <si>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</si>
  <si>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</si>
  <si>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</si>
  <si>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</si>
  <si>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</si>
  <si>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</si>
  <si>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</si>
  <si>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</si>
  <si>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</si>
  <si>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</si>
  <si>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</si>
  <si>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</si>
  <si>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</si>
  <si>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</si>
  <si>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</si>
  <si>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</si>
  <si>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</si>
  <si>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</si>
  <si>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</si>
  <si>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</si>
  <si>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</si>
  <si>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</si>
  <si>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</si>
  <si>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</si>
  <si>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</si>
  <si>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</si>
  <si>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</si>
  <si>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</si>
  <si>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</si>
  <si>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</si>
  <si>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</si>
  <si>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</si>
  <si>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</si>
  <si>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</si>
  <si>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</si>
  <si>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</si>
  <si>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</si>
  <si>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</si>
  <si>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</si>
  <si>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</si>
  <si>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</si>
  <si>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</si>
  <si>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</si>
  <si>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</si>
  <si>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</si>
  <si>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</si>
  <si>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</si>
  <si>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</si>
  <si>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</si>
  <si>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</si>
  <si>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</si>
  <si>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</si>
  <si>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</si>
  <si>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</si>
  <si>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</si>
  <si>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</si>
  <si>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</si>
  <si>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</si>
  <si>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</si>
  <si>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</si>
  <si>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</si>
  <si>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</si>
  <si>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</si>
  <si>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</si>
  <si>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</si>
  <si>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</si>
  <si>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</si>
  <si>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</si>
  <si>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</si>
  <si>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</si>
  <si>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</si>
  <si>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</si>
  <si>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</si>
  <si>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</si>
  <si>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</si>
  <si>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</si>
  <si>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</si>
  <si>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</si>
  <si>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</si>
  <si>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</si>
  <si>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</si>
  <si>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</si>
  <si>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</si>
  <si>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</si>
  <si>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</si>
  <si>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</si>
  <si>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</si>
  <si>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</si>
  <si>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</si>
  <si>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</si>
  <si>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</si>
  <si>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</si>
  <si>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</si>
  <si>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</si>
  <si>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</si>
  <si>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</si>
  <si>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</si>
  <si>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</si>
  <si>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</si>
  <si>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</si>
  <si>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</si>
  <si>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</si>
  <si>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</si>
  <si>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</si>
  <si>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</si>
  <si>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</si>
  <si>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</si>
  <si>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</si>
  <si>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</si>
  <si>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</si>
  <si>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</si>
  <si>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</si>
  <si>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</si>
  <si>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</si>
  <si>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</si>
  <si>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</si>
  <si>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</si>
  <si>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</si>
  <si>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</si>
  <si>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</si>
  <si>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</si>
  <si>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</si>
  <si>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</si>
  <si>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</si>
  <si>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</si>
  <si>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</si>
  <si>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</si>
  <si>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</si>
  <si>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</si>
  <si>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</si>
  <si>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</si>
  <si>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</si>
  <si>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</si>
  <si>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</si>
  <si>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</si>
  <si>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</si>
  <si>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</si>
  <si>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</si>
  <si>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</si>
  <si>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</si>
  <si>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</si>
  <si>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</si>
  <si>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</si>
  <si>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</si>
  <si>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</si>
  <si>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</si>
  <si>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</si>
  <si>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</si>
  <si>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</si>
  <si>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</si>
  <si>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</si>
  <si>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</si>
  <si>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</si>
  <si>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</si>
  <si>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</si>
  <si>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</si>
  <si>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</si>
  <si>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</si>
  <si>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</si>
  <si>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</si>
  <si>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</si>
  <si>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</si>
  <si>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</si>
  <si>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</si>
  <si>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</si>
  <si>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</si>
  <si>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</si>
  <si>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</si>
  <si>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</si>
  <si>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</si>
  <si>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</si>
  <si>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</si>
  <si>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</si>
  <si>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</si>
  <si>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</si>
  <si>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</si>
  <si>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</si>
  <si>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</si>
  <si>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</si>
  <si>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</si>
  <si>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</si>
  <si>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</si>
  <si>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</si>
  <si>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</si>
  <si>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</si>
  <si>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</si>
  <si>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</si>
  <si>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</si>
  <si>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</si>
  <si>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</si>
  <si>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</si>
  <si>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</si>
  <si>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</si>
  <si>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</si>
  <si>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</si>
  <si>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</si>
  <si>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</si>
  <si>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</si>
  <si>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</si>
  <si>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</si>
  <si>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</si>
  <si>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</si>
  <si>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</si>
  <si>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</si>
  <si>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</si>
  <si>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</si>
  <si>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</si>
  <si>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</si>
  <si>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</si>
  <si>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</si>
  <si>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</si>
  <si>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</si>
  <si>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</si>
  <si>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</si>
  <si>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</si>
  <si>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</si>
  <si>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</si>
  <si>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</si>
  <si>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</si>
  <si>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</si>
  <si>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</si>
  <si>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</si>
  <si>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</si>
  <si>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</si>
  <si>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</si>
  <si>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</si>
  <si>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</si>
  <si>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</si>
  <si>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</si>
  <si>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</si>
  <si>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</si>
  <si>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</si>
  <si>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</si>
  <si>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</si>
  <si>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</si>
  <si>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</si>
  <si>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</si>
  <si>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</si>
  <si>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</si>
  <si>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</si>
  <si>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</si>
  <si>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</si>
  <si>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</si>
  <si>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</si>
  <si>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</si>
  <si>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</si>
  <si>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</si>
  <si>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</si>
  <si>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</si>
  <si>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</si>
  <si>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</si>
  <si>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</si>
  <si>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</si>
  <si>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</si>
  <si>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</si>
  <si>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</si>
  <si>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</si>
  <si>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</si>
  <si>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</si>
  <si>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</si>
  <si>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</si>
  <si>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</si>
  <si>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</si>
  <si>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</si>
  <si>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</si>
  <si>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</si>
  <si>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</si>
  <si>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</si>
  <si>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</si>
  <si>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</si>
  <si>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</si>
  <si>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</si>
  <si>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</si>
  <si>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</si>
  <si>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</si>
  <si>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</si>
  <si>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</si>
  <si>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</si>
  <si>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</si>
  <si>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</si>
  <si>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</si>
  <si>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</si>
  <si>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</si>
  <si>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</si>
  <si>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</si>
  <si>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</si>
  <si>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</si>
  <si>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</si>
  <si>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</si>
  <si>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</si>
  <si>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</si>
  <si>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</si>
  <si>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</si>
  <si>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</si>
  <si>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</si>
  <si>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</si>
  <si>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</si>
  <si>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</si>
  <si>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</si>
  <si>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</si>
  <si>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</si>
  <si>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</si>
  <si>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</si>
  <si>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</si>
  <si>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</si>
  <si>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</si>
  <si>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</si>
  <si>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</si>
  <si>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</si>
  <si>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</si>
  <si>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</si>
  <si>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</si>
  <si>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</si>
  <si>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</si>
  <si>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</si>
  <si>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</si>
  <si>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</si>
  <si>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</si>
  <si>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</si>
  <si>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</si>
  <si>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</si>
  <si>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</si>
  <si>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</si>
  <si>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</si>
  <si>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</si>
  <si>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</si>
  <si>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</si>
  <si>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</si>
  <si>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</si>
  <si>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</si>
  <si>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</si>
  <si>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</si>
  <si>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</si>
  <si>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</si>
  <si>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</si>
  <si>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</si>
  <si>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</si>
  <si>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</si>
  <si>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</si>
  <si>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</si>
  <si>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</si>
  <si>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</si>
  <si>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</si>
  <si>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</si>
  <si>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</si>
  <si>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</si>
  <si>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</si>
  <si>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</si>
  <si>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</si>
  <si>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</si>
  <si>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</si>
  <si>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</si>
  <si>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</si>
  <si>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</si>
  <si>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</si>
  <si>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</si>
  <si>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</si>
  <si>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</si>
  <si>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</si>
  <si>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</si>
  <si>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</si>
  <si>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</si>
  <si>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</si>
  <si>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</si>
  <si>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</si>
  <si>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</si>
  <si>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</si>
  <si>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</si>
  <si>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</si>
  <si>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</si>
  <si>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</si>
  <si>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</si>
  <si>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</si>
  <si>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</si>
  <si>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</si>
  <si>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</si>
  <si>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</si>
  <si>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</si>
  <si>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</si>
  <si>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</si>
  <si>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</si>
  <si>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</si>
  <si>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</si>
  <si>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</si>
  <si>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</si>
  <si>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</si>
  <si>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</si>
  <si>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</si>
  <si>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</si>
  <si>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</si>
  <si>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</si>
  <si>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</si>
  <si>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</si>
  <si>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</si>
  <si>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</si>
  <si>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</si>
  <si>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</si>
  <si>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</si>
  <si>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</si>
  <si>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</si>
  <si>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</si>
  <si>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</si>
  <si>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</si>
  <si>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</si>
  <si>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</si>
  <si>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</si>
  <si>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</si>
  <si>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</si>
  <si>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</si>
  <si>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</si>
  <si>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</si>
  <si>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</si>
  <si>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</si>
  <si>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</si>
  <si>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</si>
  <si>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</si>
  <si>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</si>
  <si>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</si>
  <si>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</si>
  <si>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</si>
  <si>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</si>
  <si>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</si>
  <si>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</si>
  <si>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</si>
  <si>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</si>
  <si>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</si>
  <si>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</si>
  <si>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</si>
  <si>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</si>
  <si>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</si>
  <si>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</si>
  <si>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</si>
  <si>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</si>
  <si>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</si>
  <si>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</si>
  <si>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</si>
  <si>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</si>
  <si>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</si>
  <si>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</si>
  <si>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</si>
  <si>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</si>
  <si>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</si>
  <si>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</si>
  <si>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</si>
  <si>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</si>
  <si>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</si>
  <si>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</si>
  <si>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</si>
  <si>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</si>
  <si>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</si>
  <si>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</si>
  <si>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</si>
  <si>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</si>
  <si>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</si>
  <si>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</si>
  <si>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</si>
  <si>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</si>
  <si>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</si>
  <si>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</si>
  <si>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</si>
  <si>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</si>
  <si>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</si>
  <si>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</si>
  <si>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</si>
  <si>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</si>
  <si>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</si>
  <si>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</si>
  <si>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</si>
  <si>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</si>
  <si>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</si>
  <si>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</si>
  <si>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</si>
  <si>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</si>
  <si>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</si>
  <si>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</si>
  <si>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</si>
  <si>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</si>
  <si>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</si>
  <si>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</si>
  <si>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</si>
  <si>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</si>
  <si>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</si>
  <si>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</si>
  <si>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</si>
  <si>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</si>
  <si>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</si>
  <si>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</si>
  <si>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</si>
  <si>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</si>
  <si>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</si>
  <si>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</si>
  <si>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</si>
  <si>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</si>
  <si>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</si>
  <si>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</si>
  <si>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</si>
  <si>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</si>
  <si>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</si>
  <si>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</si>
  <si>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</si>
  <si>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</si>
  <si>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</si>
  <si>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</si>
  <si>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</si>
  <si>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</si>
  <si>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</si>
  <si>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</si>
  <si>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</si>
  <si>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</si>
  <si>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</si>
  <si>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</si>
  <si>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</si>
  <si>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</si>
  <si>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</si>
  <si>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</si>
  <si>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</si>
  <si>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</si>
  <si>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</si>
  <si>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</si>
  <si>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</si>
  <si>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</si>
  <si>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</si>
  <si>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</si>
  <si>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</si>
  <si>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</si>
  <si>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</si>
  <si>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</si>
  <si>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</si>
  <si>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</si>
  <si>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</si>
  <si>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</si>
  <si>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</si>
  <si>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</si>
  <si>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</si>
  <si>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</si>
  <si>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</si>
  <si>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</si>
  <si>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</si>
  <si>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</si>
  <si>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</si>
  <si>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</si>
  <si>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</si>
  <si>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</si>
  <si>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</si>
  <si>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</si>
  <si>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</si>
  <si>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</si>
  <si>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</si>
  <si>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</si>
  <si>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</si>
  <si>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</si>
  <si>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</si>
  <si>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</si>
  <si>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</si>
  <si>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</si>
  <si>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</si>
  <si>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</si>
  <si>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</si>
  <si>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</si>
  <si>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</si>
  <si>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</si>
  <si>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</si>
  <si>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</si>
  <si>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</si>
  <si>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</si>
  <si>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</si>
  <si>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</si>
  <si>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</si>
  <si>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</si>
  <si>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</si>
  <si>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</si>
  <si>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</si>
  <si>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</si>
  <si>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</si>
  <si>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</si>
  <si>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</si>
  <si>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</si>
  <si>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</si>
  <si>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</si>
  <si>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</si>
  <si>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</si>
  <si>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</si>
  <si>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</si>
  <si>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</si>
  <si>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</si>
  <si>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</si>
  <si>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</si>
  <si>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</si>
  <si>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</si>
  <si>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</si>
  <si>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</si>
  <si>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</si>
  <si>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</si>
  <si>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</si>
  <si>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</si>
  <si>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</si>
  <si>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</si>
  <si>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</si>
  <si>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</si>
  <si>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</si>
  <si>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</si>
  <si>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</si>
  <si>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</si>
  <si>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</si>
  <si>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</si>
  <si>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</si>
  <si>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</si>
  <si>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</si>
  <si>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</si>
  <si>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</si>
  <si>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</si>
  <si>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</si>
  <si>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</si>
  <si>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</si>
  <si>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</si>
  <si>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</si>
  <si>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</si>
  <si>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</si>
  <si>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</si>
  <si>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</si>
  <si>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</si>
  <si>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</si>
  <si>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</si>
  <si>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</si>
  <si>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</si>
  <si>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</si>
  <si>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</si>
  <si>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</si>
  <si>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</si>
  <si>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</si>
  <si>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</si>
  <si>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</si>
  <si>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</si>
  <si>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</si>
  <si>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</si>
  <si>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0882-826-347</t>
  </si>
  <si>
    <t>гр. София, бул. „Тодор Александров“ № 137, офис 20</t>
  </si>
  <si>
    <t>1 Премиер Фонд АДСИЦ</t>
  </si>
  <si>
    <t>Съставител</t>
  </si>
  <si>
    <t>01.01.2024</t>
  </si>
  <si>
    <t>31.03.2024</t>
  </si>
  <si>
    <t>Стела Григорова</t>
  </si>
  <si>
    <t>30.04.2024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</si>
</sst>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3" zoomScaleNormal="93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 t="str">
        <f>IF(ISBLANK(_endDate),"",_endDate)</f>
        <v>31.03.2024</v>
      </c>
    </row>
    <row r="2" spans="1:27" ht="15.75">
      <c r="A2" s="684" t="s">
        <v>963</v>
      </c>
      <c r="B2" s="679"/>
      <c r="Z2" s="696">
        <v>2</v>
      </c>
      <c r="AA2" s="697" t="str">
        <f>IF(ISBLANK(_pdeReportingDate),"",_pdeReportingDate)</f>
        <v>30.04.2024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Стела Григорова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8" t="s">
        <v>998</v>
      </c>
    </row>
    <row r="10" spans="1:2" ht="15.75">
      <c r="A10" s="7" t="s">
        <v>2</v>
      </c>
      <c r="B10" s="698" t="s">
        <v>999</v>
      </c>
    </row>
    <row r="11" spans="1:2" ht="15.75">
      <c r="A11" s="7" t="s">
        <v>975</v>
      </c>
      <c r="B11" s="698" t="s">
        <v>1001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6" t="s">
        <v>974</v>
      </c>
    </row>
    <row r="16" spans="1:2" ht="15.75">
      <c r="A16" s="7" t="s">
        <v>3</v>
      </c>
      <c r="B16" s="575">
        <v>203039149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995</v>
      </c>
    </row>
    <row r="20" spans="1:2" ht="15.75">
      <c r="A20" s="7" t="s">
        <v>5</v>
      </c>
      <c r="B20" s="575" t="s">
        <v>995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991</v>
      </c>
    </row>
    <row r="24" spans="1:2" ht="15.75">
      <c r="A24" s="10" t="s">
        <v>918</v>
      </c>
      <c r="B24" s="687" t="s">
        <v>992</v>
      </c>
    </row>
    <row r="25" spans="1:2" ht="15.75">
      <c r="A25" s="7" t="s">
        <v>921</v>
      </c>
      <c r="B25" s="688" t="s">
        <v>993</v>
      </c>
    </row>
    <row r="26" spans="1:2" ht="15.75">
      <c r="A26" s="10" t="s">
        <v>968</v>
      </c>
      <c r="B26" s="576" t="s">
        <v>1000</v>
      </c>
    </row>
    <row r="27" spans="1:2" ht="15.75">
      <c r="A27" s="10" t="s">
        <v>969</v>
      </c>
      <c r="B27" s="576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01.01.2024 г. до 31.03.2024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85037</v>
      </c>
      <c r="D6" s="672">
        <f aca="true" t="shared" si="0" ref="D6:D15">C6-E6</f>
        <v>0</v>
      </c>
      <c r="E6" s="671">
        <f>'1-Баланс'!G95</f>
        <v>85037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19737</v>
      </c>
      <c r="D7" s="672">
        <f t="shared" si="0"/>
        <v>9742</v>
      </c>
      <c r="E7" s="671">
        <f>'1-Баланс'!G18</f>
        <v>9995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465</v>
      </c>
      <c r="D8" s="672">
        <f t="shared" si="0"/>
        <v>0</v>
      </c>
      <c r="E8" s="671">
        <f>ABS('2-Отчет за доходите'!C44)-ABS('2-Отчет за доходите'!G44)</f>
        <v>465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2</v>
      </c>
      <c r="D9" s="672">
        <f t="shared" si="0"/>
        <v>0</v>
      </c>
      <c r="E9" s="671">
        <f>'3-Отчет за паричния поток'!C45</f>
        <v>2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381</v>
      </c>
      <c r="D10" s="672">
        <f t="shared" si="0"/>
        <v>0</v>
      </c>
      <c r="E10" s="671">
        <f>'3-Отчет за паричния поток'!C46</f>
        <v>381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19737</v>
      </c>
      <c r="D11" s="672">
        <f t="shared" si="0"/>
        <v>0</v>
      </c>
      <c r="E11" s="671">
        <f>'4-Отчет за собствения капитал'!L34</f>
        <v>19737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9716</v>
      </c>
      <c r="D12" s="672">
        <f t="shared" si="0"/>
        <v>0</v>
      </c>
      <c r="E12" s="671">
        <f>'Справка 5'!C27+'Справка 5'!C97</f>
        <v>9716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0.023559811521507826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0.007120980091883614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0.005468207956536566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1.8359133126934986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2.4697291556027614</v>
      </c>
    </row>
    <row r="11" spans="1:4" ht="63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2.469364046733935</v>
      </c>
    </row>
    <row r="12" spans="1:4" ht="47.2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1.7840215082315454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0.012646043547530536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0.6405507293886248</v>
      </c>
    </row>
    <row r="19" spans="1:4" ht="31.5">
      <c r="A19" s="589">
        <v>13</v>
      </c>
      <c r="B19" s="587" t="s">
        <v>932</v>
      </c>
      <c r="C19" s="588" t="s">
        <v>906</v>
      </c>
      <c r="D19" s="638">
        <f>D4/D5</f>
        <v>3.3085068652784106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0.7679010313157801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933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0.047271621827025385</v>
      </c>
    </row>
    <row r="23" spans="1:4" ht="31.5">
      <c r="A23" s="589">
        <v>17</v>
      </c>
      <c r="B23" s="587" t="s">
        <v>978</v>
      </c>
      <c r="C23" s="588" t="s">
        <v>979</v>
      </c>
      <c r="D23" s="644">
        <f>(D21+'2-Отчет за доходите'!C14)/'2-Отчет за доходите'!G31</f>
        <v>0.7866779089376054</v>
      </c>
    </row>
    <row r="24" spans="1:4" ht="31.5">
      <c r="A24" s="589">
        <v>18</v>
      </c>
      <c r="B24" s="587" t="s">
        <v>980</v>
      </c>
      <c r="C24" s="588" t="s">
        <v>981</v>
      </c>
      <c r="D24" s="644">
        <f>('1-Баланс'!G56+'1-Баланс'!G79)/(D21+'2-Отчет за доходите'!C14)</f>
        <v>69.989281886388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7"/>
      <c r="F2" s="499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8" t="str">
        <f aca="true" t="shared" si="2" ref="C3:C34">endDate</f>
        <v>31.03.2024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78" t="str">
        <f t="shared" si="2"/>
        <v>31.03.2024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78" t="str">
        <f t="shared" si="2"/>
        <v>31.03.2024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78" t="str">
        <f t="shared" si="2"/>
        <v>31.03.2024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78" t="str">
        <f t="shared" si="2"/>
        <v>31.03.2024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78" t="str">
        <f t="shared" si="2"/>
        <v>31.03.2024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78" t="str">
        <f t="shared" si="2"/>
        <v>31.03.2024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78" t="str">
        <f t="shared" si="2"/>
        <v>31.03.2024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78" t="str">
        <f t="shared" si="2"/>
        <v>31.03.2024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78" t="str">
        <f t="shared" si="2"/>
        <v>31.03.2024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78" t="str">
        <f t="shared" si="2"/>
        <v>31.03.2024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78" t="str">
        <f t="shared" si="2"/>
        <v>31.03.2024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78" t="str">
        <f t="shared" si="2"/>
        <v>31.03.2024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78" t="str">
        <f t="shared" si="2"/>
        <v>31.03.2024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78" t="str">
        <f t="shared" si="2"/>
        <v>31.03.2024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78" t="str">
        <f t="shared" si="2"/>
        <v>31.03.2024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78" t="str">
        <f t="shared" si="2"/>
        <v>31.03.2024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78" t="str">
        <f t="shared" si="2"/>
        <v>31.03.2024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78" t="str">
        <f t="shared" si="2"/>
        <v>31.03.2024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78" t="str">
        <f t="shared" si="2"/>
        <v>31.03.2024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78" t="str">
        <f t="shared" si="2"/>
        <v>31.03.2024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78" t="str">
        <f t="shared" si="2"/>
        <v>31.03.2024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78" t="str">
        <f t="shared" si="2"/>
        <v>31.03.2024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78" t="str">
        <f t="shared" si="2"/>
        <v>31.03.2024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78" t="str">
        <f t="shared" si="2"/>
        <v>31.03.2024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78" t="str">
        <f t="shared" si="2"/>
        <v>31.03.2024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78" t="str">
        <f t="shared" si="2"/>
        <v>31.03.2024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78" t="str">
        <f t="shared" si="2"/>
        <v>31.03.2024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78" t="str">
        <f t="shared" si="2"/>
        <v>31.03.2024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78" t="str">
        <f t="shared" si="2"/>
        <v>31.03.2024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78" t="str">
        <f t="shared" si="2"/>
        <v>31.03.2024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78" t="str">
        <f t="shared" si="2"/>
        <v>31.03.2024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8" t="str">
        <f aca="true" t="shared" si="5" ref="C35:C66">endDate</f>
        <v>31.03.2024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913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78" t="str">
        <f t="shared" si="5"/>
        <v>31.03.2024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78" t="str">
        <f t="shared" si="5"/>
        <v>31.03.2024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78" t="str">
        <f t="shared" si="5"/>
        <v>31.03.2024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913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78" t="str">
        <f t="shared" si="5"/>
        <v>31.03.2024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78" t="str">
        <f t="shared" si="5"/>
        <v>31.03.2024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78" t="str">
        <f t="shared" si="5"/>
        <v>31.03.2024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10629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78" t="str">
        <f t="shared" si="5"/>
        <v>31.03.2024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78" t="str">
        <f t="shared" si="5"/>
        <v>31.03.2024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78" t="str">
        <f t="shared" si="5"/>
        <v>31.03.2024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78" t="str">
        <f t="shared" si="5"/>
        <v>31.03.2024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78" t="str">
        <f t="shared" si="5"/>
        <v>31.03.2024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78" t="str">
        <f t="shared" si="5"/>
        <v>31.03.2024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78" t="str">
        <f t="shared" si="5"/>
        <v>31.03.2024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78" t="str">
        <f t="shared" si="5"/>
        <v>31.03.2024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78" t="str">
        <f t="shared" si="5"/>
        <v>31.03.2024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78" t="str">
        <f t="shared" si="5"/>
        <v>31.03.2024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3410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78" t="str">
        <f t="shared" si="5"/>
        <v>31.03.2024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6323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78" t="str">
        <f t="shared" si="5"/>
        <v>31.03.2024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78" t="str">
        <f t="shared" si="5"/>
        <v>31.03.2024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78" t="str">
        <f t="shared" si="5"/>
        <v>31.03.2024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78" t="str">
        <f t="shared" si="5"/>
        <v>31.03.2024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10915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78" t="str">
        <f t="shared" si="5"/>
        <v>31.03.2024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20648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78" t="str">
        <f t="shared" si="5"/>
        <v>31.03.2024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53368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78" t="str">
        <f t="shared" si="5"/>
        <v>31.03.2024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78" t="str">
        <f t="shared" si="5"/>
        <v>31.03.2024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78" t="str">
        <f t="shared" si="5"/>
        <v>31.03.2024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53368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78" t="str">
        <f t="shared" si="5"/>
        <v>31.03.2024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78" t="str">
        <f t="shared" si="5"/>
        <v>31.03.2024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78" t="str">
        <f t="shared" si="5"/>
        <v>31.03.2024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53368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78" t="str">
        <f t="shared" si="5"/>
        <v>31.03.2024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78" t="str">
        <f t="shared" si="5"/>
        <v>31.03.2024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380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8" t="str">
        <f aca="true" t="shared" si="8" ref="C67:C98">endDate</f>
        <v>31.03.2024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78" t="str">
        <f t="shared" si="8"/>
        <v>31.03.2024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78" t="str">
        <f t="shared" si="8"/>
        <v>31.03.2024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381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78" t="str">
        <f t="shared" si="8"/>
        <v>31.03.2024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78" t="str">
        <f t="shared" si="8"/>
        <v>31.03.2024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74408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78" t="str">
        <f t="shared" si="8"/>
        <v>31.03.2024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85037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78" t="str">
        <f t="shared" si="8"/>
        <v>31.03.2024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78" t="str">
        <f t="shared" si="8"/>
        <v>31.03.2024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78" t="str">
        <f t="shared" si="8"/>
        <v>31.03.2024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78" t="str">
        <f t="shared" si="8"/>
        <v>31.03.2024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78" t="str">
        <f t="shared" si="8"/>
        <v>31.03.2024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78" t="str">
        <f t="shared" si="8"/>
        <v>31.03.2024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78" t="str">
        <f t="shared" si="8"/>
        <v>31.03.2024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78" t="str">
        <f t="shared" si="8"/>
        <v>31.03.2024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78" t="str">
        <f t="shared" si="8"/>
        <v>31.03.2024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78" t="str">
        <f t="shared" si="8"/>
        <v>31.03.2024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78" t="str">
        <f t="shared" si="8"/>
        <v>31.03.2024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78" t="str">
        <f t="shared" si="8"/>
        <v>31.03.2024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78" t="str">
        <f t="shared" si="8"/>
        <v>31.03.2024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78" t="str">
        <f t="shared" si="8"/>
        <v>31.03.2024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78" t="str">
        <f t="shared" si="8"/>
        <v>31.03.2024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8278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78" t="str">
        <f t="shared" si="8"/>
        <v>31.03.2024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8278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78" t="str">
        <f t="shared" si="8"/>
        <v>31.03.2024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78" t="str">
        <f t="shared" si="8"/>
        <v>31.03.2024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78" t="str">
        <f t="shared" si="8"/>
        <v>31.03.2024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465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78" t="str">
        <f t="shared" si="8"/>
        <v>31.03.2024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78" t="str">
        <f t="shared" si="8"/>
        <v>31.03.2024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8743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78" t="str">
        <f t="shared" si="8"/>
        <v>31.03.2024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19737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78" t="str">
        <f t="shared" si="8"/>
        <v>31.03.2024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78" t="str">
        <f t="shared" si="8"/>
        <v>31.03.2024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78" t="str">
        <f t="shared" si="8"/>
        <v>31.03.2024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78" t="str">
        <f t="shared" si="8"/>
        <v>31.03.2024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8" t="str">
        <f aca="true" t="shared" si="11" ref="C99:C125">endDate</f>
        <v>31.03.2024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78" t="str">
        <f t="shared" si="11"/>
        <v>31.03.2024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33262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78" t="str">
        <f t="shared" si="11"/>
        <v>31.03.2024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78" t="str">
        <f t="shared" si="11"/>
        <v>31.03.2024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33262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78" t="str">
        <f t="shared" si="11"/>
        <v>31.03.2024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78" t="str">
        <f t="shared" si="11"/>
        <v>31.03.2024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78" t="str">
        <f t="shared" si="11"/>
        <v>31.03.2024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1910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78" t="str">
        <f t="shared" si="11"/>
        <v>31.03.2024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78" t="str">
        <f t="shared" si="11"/>
        <v>31.03.2024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35172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78" t="str">
        <f t="shared" si="11"/>
        <v>31.03.2024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78" t="str">
        <f t="shared" si="11"/>
        <v>31.03.2024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4271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78" t="str">
        <f t="shared" si="11"/>
        <v>31.03.2024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25857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78" t="str">
        <f t="shared" si="11"/>
        <v>31.03.2024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78" t="str">
        <f t="shared" si="11"/>
        <v>31.03.2024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13307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78" t="str">
        <f t="shared" si="11"/>
        <v>31.03.2024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78" t="str">
        <f t="shared" si="11"/>
        <v>31.03.2024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12513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78" t="str">
        <f t="shared" si="11"/>
        <v>31.03.2024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78" t="str">
        <f t="shared" si="11"/>
        <v>31.03.2024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78" t="str">
        <f t="shared" si="11"/>
        <v>31.03.2024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78" t="str">
        <f t="shared" si="11"/>
        <v>31.03.2024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78" t="str">
        <f t="shared" si="11"/>
        <v>31.03.2024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78" t="str">
        <f t="shared" si="11"/>
        <v>31.03.2024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30128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78" t="str">
        <f t="shared" si="11"/>
        <v>31.03.2024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78" t="str">
        <f t="shared" si="11"/>
        <v>31.03.2024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78" t="str">
        <f t="shared" si="11"/>
        <v>31.03.2024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78" t="str">
        <f t="shared" si="11"/>
        <v>31.03.2024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30128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78" t="str">
        <f t="shared" si="11"/>
        <v>31.03.2024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85037</v>
      </c>
    </row>
    <row r="126" spans="3:6" s="495" customFormat="1" ht="15.75">
      <c r="C126" s="577"/>
      <c r="F126" s="499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8" t="str">
        <f aca="true" t="shared" si="14" ref="C127:C158">endDate</f>
        <v>31.03.2024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78" t="str">
        <f t="shared" si="14"/>
        <v>31.03.2024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26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78" t="str">
        <f t="shared" si="14"/>
        <v>31.03.2024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78" t="str">
        <f t="shared" si="14"/>
        <v>31.03.2024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11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78" t="str">
        <f t="shared" si="14"/>
        <v>31.03.2024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2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78" t="str">
        <f t="shared" si="14"/>
        <v>31.03.2024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78" t="str">
        <f t="shared" si="14"/>
        <v>31.03.2024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78" t="str">
        <f t="shared" si="14"/>
        <v>31.03.2024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2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78" t="str">
        <f t="shared" si="14"/>
        <v>31.03.2024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78" t="str">
        <f t="shared" si="14"/>
        <v>31.03.2024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78" t="str">
        <f t="shared" si="14"/>
        <v>31.03.2024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41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78" t="str">
        <f t="shared" si="14"/>
        <v>31.03.2024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393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78" t="str">
        <f t="shared" si="14"/>
        <v>31.03.2024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78" t="str">
        <f t="shared" si="14"/>
        <v>31.03.2024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78" t="str">
        <f t="shared" si="14"/>
        <v>31.03.2024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212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78" t="str">
        <f t="shared" si="14"/>
        <v>31.03.2024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605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78" t="str">
        <f t="shared" si="14"/>
        <v>31.03.2024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646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78" t="str">
        <f t="shared" si="14"/>
        <v>31.03.2024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540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78" t="str">
        <f t="shared" si="14"/>
        <v>31.03.2024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78" t="str">
        <f t="shared" si="14"/>
        <v>31.03.2024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78" t="str">
        <f t="shared" si="14"/>
        <v>31.03.2024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646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78" t="str">
        <f t="shared" si="14"/>
        <v>31.03.2024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540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78" t="str">
        <f t="shared" si="14"/>
        <v>31.03.2024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75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78" t="str">
        <f t="shared" si="14"/>
        <v>31.03.2024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78" t="str">
        <f t="shared" si="14"/>
        <v>31.03.2024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75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78" t="str">
        <f t="shared" si="14"/>
        <v>31.03.2024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78" t="str">
        <f t="shared" si="14"/>
        <v>31.03.2024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465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78" t="str">
        <f t="shared" si="14"/>
        <v>31.03.2024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78" t="str">
        <f t="shared" si="14"/>
        <v>31.03.2024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465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78" t="str">
        <f t="shared" si="14"/>
        <v>31.03.2024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1186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78" t="str">
        <f t="shared" si="14"/>
        <v>31.03.2024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78" t="str">
        <f t="shared" si="14"/>
        <v>31.03.2024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8" t="str">
        <f aca="true" t="shared" si="17" ref="C159:C179">endDate</f>
        <v>31.03.2024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78" t="str">
        <f t="shared" si="17"/>
        <v>31.03.2024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78" t="str">
        <f t="shared" si="17"/>
        <v>31.03.2024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78" t="str">
        <f t="shared" si="17"/>
        <v>31.03.2024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78" t="str">
        <f t="shared" si="17"/>
        <v>31.03.2024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78" t="str">
        <f t="shared" si="17"/>
        <v>31.03.2024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113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78" t="str">
        <f t="shared" si="17"/>
        <v>31.03.2024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78" t="str">
        <f t="shared" si="17"/>
        <v>31.03.2024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78" t="str">
        <f t="shared" si="17"/>
        <v>31.03.2024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78" t="str">
        <f t="shared" si="17"/>
        <v>31.03.2024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1073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78" t="str">
        <f t="shared" si="17"/>
        <v>31.03.2024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1186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78" t="str">
        <f t="shared" si="17"/>
        <v>31.03.2024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1186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78" t="str">
        <f t="shared" si="17"/>
        <v>31.03.2024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78" t="str">
        <f t="shared" si="17"/>
        <v>31.03.2024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78" t="str">
        <f t="shared" si="17"/>
        <v>31.03.2024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78" t="str">
        <f t="shared" si="17"/>
        <v>31.03.2024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1186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78" t="str">
        <f t="shared" si="17"/>
        <v>31.03.2024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78" t="str">
        <f t="shared" si="17"/>
        <v>31.03.2024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78" t="str">
        <f t="shared" si="17"/>
        <v>31.03.2024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78" t="str">
        <f t="shared" si="17"/>
        <v>31.03.2024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78" t="str">
        <f t="shared" si="17"/>
        <v>31.03.2024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1186</v>
      </c>
    </row>
    <row r="180" spans="3:6" s="495" customFormat="1" ht="15.75">
      <c r="C180" s="577"/>
      <c r="F180" s="499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8" t="str">
        <f aca="true" t="shared" si="20" ref="C181:C216">endDate</f>
        <v>31.03.2024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78" t="str">
        <f t="shared" si="20"/>
        <v>31.03.2024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-115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78" t="str">
        <f t="shared" si="20"/>
        <v>31.03.2024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-6791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78" t="str">
        <f t="shared" si="20"/>
        <v>31.03.2024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-9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78" t="str">
        <f t="shared" si="20"/>
        <v>31.03.2024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78" t="str">
        <f t="shared" si="20"/>
        <v>31.03.2024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78" t="str">
        <f t="shared" si="20"/>
        <v>31.03.2024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78" t="str">
        <f t="shared" si="20"/>
        <v>31.03.2024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78" t="str">
        <f t="shared" si="20"/>
        <v>31.03.2024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78" t="str">
        <f t="shared" si="20"/>
        <v>31.03.2024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78" t="str">
        <f t="shared" si="20"/>
        <v>31.03.2024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-6917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78" t="str">
        <f t="shared" si="20"/>
        <v>31.03.2024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78" t="str">
        <f t="shared" si="20"/>
        <v>31.03.2024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78" t="str">
        <f t="shared" si="20"/>
        <v>31.03.2024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78" t="str">
        <f t="shared" si="20"/>
        <v>31.03.2024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78" t="str">
        <f t="shared" si="20"/>
        <v>31.03.2024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78" t="str">
        <f t="shared" si="20"/>
        <v>31.03.2024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-12978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78" t="str">
        <f t="shared" si="20"/>
        <v>31.03.2024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78" t="str">
        <f t="shared" si="20"/>
        <v>31.03.2024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78" t="str">
        <f t="shared" si="20"/>
        <v>31.03.2024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78" t="str">
        <f t="shared" si="20"/>
        <v>31.03.2024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78" t="str">
        <f t="shared" si="20"/>
        <v>31.03.2024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-12978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78" t="str">
        <f t="shared" si="20"/>
        <v>31.03.2024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78" t="str">
        <f t="shared" si="20"/>
        <v>31.03.2024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78" t="str">
        <f t="shared" si="20"/>
        <v>31.03.2024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31036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78" t="str">
        <f t="shared" si="20"/>
        <v>31.03.2024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-10276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78" t="str">
        <f t="shared" si="20"/>
        <v>31.03.2024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78" t="str">
        <f t="shared" si="20"/>
        <v>31.03.2024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-480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78" t="str">
        <f t="shared" si="20"/>
        <v>31.03.2024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78" t="str">
        <f t="shared" si="20"/>
        <v>31.03.2024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-6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78" t="str">
        <f t="shared" si="20"/>
        <v>31.03.2024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20274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78" t="str">
        <f t="shared" si="20"/>
        <v>31.03.2024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379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78" t="str">
        <f t="shared" si="20"/>
        <v>31.03.2024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78" t="str">
        <f t="shared" si="20"/>
        <v>31.03.2024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381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78" t="str">
        <f t="shared" si="20"/>
        <v>31.03.2024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381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78" t="str">
        <f t="shared" si="20"/>
        <v>31.03.2024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7"/>
      <c r="F217" s="499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8" t="str">
        <f aca="true" t="shared" si="23" ref="C218:C281">endDate</f>
        <v>31.03.2024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78" t="str">
        <f t="shared" si="23"/>
        <v>31.03.2024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78" t="str">
        <f t="shared" si="23"/>
        <v>31.03.2024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78" t="str">
        <f t="shared" si="23"/>
        <v>31.03.2024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78" t="str">
        <f t="shared" si="23"/>
        <v>31.03.2024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78" t="str">
        <f t="shared" si="23"/>
        <v>31.03.2024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78" t="str">
        <f t="shared" si="23"/>
        <v>31.03.2024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78" t="str">
        <f t="shared" si="23"/>
        <v>31.03.2024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78" t="str">
        <f t="shared" si="23"/>
        <v>31.03.2024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78" t="str">
        <f t="shared" si="23"/>
        <v>31.03.2024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78" t="str">
        <f t="shared" si="23"/>
        <v>31.03.2024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78" t="str">
        <f t="shared" si="23"/>
        <v>31.03.2024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78" t="str">
        <f t="shared" si="23"/>
        <v>31.03.2024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78" t="str">
        <f t="shared" si="23"/>
        <v>31.03.2024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78" t="str">
        <f t="shared" si="23"/>
        <v>31.03.2024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78" t="str">
        <f t="shared" si="23"/>
        <v>31.03.2024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78" t="str">
        <f t="shared" si="23"/>
        <v>31.03.2024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78" t="str">
        <f t="shared" si="23"/>
        <v>31.03.2024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78" t="str">
        <f t="shared" si="23"/>
        <v>31.03.2024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78" t="str">
        <f t="shared" si="23"/>
        <v>31.03.2024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78" t="str">
        <f t="shared" si="23"/>
        <v>31.03.2024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78" t="str">
        <f t="shared" si="23"/>
        <v>31.03.2024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78" t="str">
        <f t="shared" si="23"/>
        <v>31.03.2024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78" t="str">
        <f t="shared" si="23"/>
        <v>31.03.2024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78" t="str">
        <f t="shared" si="23"/>
        <v>31.03.2024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78" t="str">
        <f t="shared" si="23"/>
        <v>31.03.2024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78" t="str">
        <f t="shared" si="23"/>
        <v>31.03.2024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78" t="str">
        <f t="shared" si="23"/>
        <v>31.03.2024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78" t="str">
        <f t="shared" si="23"/>
        <v>31.03.2024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78" t="str">
        <f t="shared" si="23"/>
        <v>31.03.2024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78" t="str">
        <f t="shared" si="23"/>
        <v>31.03.2024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78" t="str">
        <f t="shared" si="23"/>
        <v>31.03.2024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78" t="str">
        <f t="shared" si="23"/>
        <v>31.03.2024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78" t="str">
        <f t="shared" si="23"/>
        <v>31.03.2024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78" t="str">
        <f t="shared" si="23"/>
        <v>31.03.2024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78" t="str">
        <f t="shared" si="23"/>
        <v>31.03.2024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78" t="str">
        <f t="shared" si="23"/>
        <v>31.03.2024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78" t="str">
        <f t="shared" si="23"/>
        <v>31.03.2024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78" t="str">
        <f t="shared" si="23"/>
        <v>31.03.2024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78" t="str">
        <f t="shared" si="23"/>
        <v>31.03.2024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78" t="str">
        <f t="shared" si="23"/>
        <v>31.03.2024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78" t="str">
        <f t="shared" si="23"/>
        <v>31.03.2024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78" t="str">
        <f t="shared" si="23"/>
        <v>31.03.2024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78" t="str">
        <f t="shared" si="23"/>
        <v>31.03.2024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78" t="str">
        <f t="shared" si="23"/>
        <v>31.03.2024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78" t="str">
        <f t="shared" si="23"/>
        <v>31.03.2024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78" t="str">
        <f t="shared" si="23"/>
        <v>31.03.2024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78" t="str">
        <f t="shared" si="23"/>
        <v>31.03.2024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78" t="str">
        <f t="shared" si="23"/>
        <v>31.03.2024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78" t="str">
        <f t="shared" si="23"/>
        <v>31.03.2024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78" t="str">
        <f t="shared" si="23"/>
        <v>31.03.2024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78" t="str">
        <f t="shared" si="23"/>
        <v>31.03.2024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78" t="str">
        <f t="shared" si="23"/>
        <v>31.03.2024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78" t="str">
        <f t="shared" si="23"/>
        <v>31.03.2024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78" t="str">
        <f t="shared" si="23"/>
        <v>31.03.2024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78" t="str">
        <f t="shared" si="23"/>
        <v>31.03.2024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78" t="str">
        <f t="shared" si="23"/>
        <v>31.03.2024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78" t="str">
        <f t="shared" si="23"/>
        <v>31.03.2024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78" t="str">
        <f t="shared" si="23"/>
        <v>31.03.2024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78" t="str">
        <f t="shared" si="23"/>
        <v>31.03.2024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78" t="str">
        <f t="shared" si="23"/>
        <v>31.03.2024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78" t="str">
        <f t="shared" si="23"/>
        <v>31.03.2024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78" t="str">
        <f t="shared" si="23"/>
        <v>31.03.2024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78" t="str">
        <f t="shared" si="23"/>
        <v>31.03.2024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8" t="str">
        <f aca="true" t="shared" si="26" ref="C282:C345">endDate</f>
        <v>31.03.2024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78" t="str">
        <f t="shared" si="26"/>
        <v>31.03.2024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78" t="str">
        <f t="shared" si="26"/>
        <v>31.03.2024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78" t="str">
        <f t="shared" si="26"/>
        <v>31.03.2024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78" t="str">
        <f t="shared" si="26"/>
        <v>31.03.2024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78" t="str">
        <f t="shared" si="26"/>
        <v>31.03.2024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78" t="str">
        <f t="shared" si="26"/>
        <v>31.03.2024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78" t="str">
        <f t="shared" si="26"/>
        <v>31.03.2024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78" t="str">
        <f t="shared" si="26"/>
        <v>31.03.2024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78" t="str">
        <f t="shared" si="26"/>
        <v>31.03.2024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78" t="str">
        <f t="shared" si="26"/>
        <v>31.03.2024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78" t="str">
        <f t="shared" si="26"/>
        <v>31.03.2024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78" t="str">
        <f t="shared" si="26"/>
        <v>31.03.2024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78" t="str">
        <f t="shared" si="26"/>
        <v>31.03.2024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78" t="str">
        <f t="shared" si="26"/>
        <v>31.03.2024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78" t="str">
        <f t="shared" si="26"/>
        <v>31.03.2024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78" t="str">
        <f t="shared" si="26"/>
        <v>31.03.2024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78" t="str">
        <f t="shared" si="26"/>
        <v>31.03.2024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78" t="str">
        <f t="shared" si="26"/>
        <v>31.03.2024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78" t="str">
        <f t="shared" si="26"/>
        <v>31.03.2024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78" t="str">
        <f t="shared" si="26"/>
        <v>31.03.2024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78" t="str">
        <f t="shared" si="26"/>
        <v>31.03.2024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78" t="str">
        <f t="shared" si="26"/>
        <v>31.03.2024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78" t="str">
        <f t="shared" si="26"/>
        <v>31.03.2024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78" t="str">
        <f t="shared" si="26"/>
        <v>31.03.2024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78" t="str">
        <f t="shared" si="26"/>
        <v>31.03.2024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78" t="str">
        <f t="shared" si="26"/>
        <v>31.03.2024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78" t="str">
        <f t="shared" si="26"/>
        <v>31.03.2024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78" t="str">
        <f t="shared" si="26"/>
        <v>31.03.2024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78" t="str">
        <f t="shared" si="26"/>
        <v>31.03.2024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78" t="str">
        <f t="shared" si="26"/>
        <v>31.03.2024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78" t="str">
        <f t="shared" si="26"/>
        <v>31.03.2024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78" t="str">
        <f t="shared" si="26"/>
        <v>31.03.2024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78" t="str">
        <f t="shared" si="26"/>
        <v>31.03.2024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78" t="str">
        <f t="shared" si="26"/>
        <v>31.03.2024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78" t="str">
        <f t="shared" si="26"/>
        <v>31.03.2024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78" t="str">
        <f t="shared" si="26"/>
        <v>31.03.2024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78" t="str">
        <f t="shared" si="26"/>
        <v>31.03.2024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78" t="str">
        <f t="shared" si="26"/>
        <v>31.03.2024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78" t="str">
        <f t="shared" si="26"/>
        <v>31.03.2024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78" t="str">
        <f t="shared" si="26"/>
        <v>31.03.2024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78" t="str">
        <f t="shared" si="26"/>
        <v>31.03.2024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78" t="str">
        <f t="shared" si="26"/>
        <v>31.03.2024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78" t="str">
        <f t="shared" si="26"/>
        <v>31.03.2024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78" t="str">
        <f t="shared" si="26"/>
        <v>31.03.2024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78" t="str">
        <f t="shared" si="26"/>
        <v>31.03.2024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78" t="str">
        <f t="shared" si="26"/>
        <v>31.03.2024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78" t="str">
        <f t="shared" si="26"/>
        <v>31.03.2024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78" t="str">
        <f t="shared" si="26"/>
        <v>31.03.2024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78" t="str">
        <f t="shared" si="26"/>
        <v>31.03.2024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78" t="str">
        <f t="shared" si="26"/>
        <v>31.03.2024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78" t="str">
        <f t="shared" si="26"/>
        <v>31.03.2024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78" t="str">
        <f t="shared" si="26"/>
        <v>31.03.2024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78" t="str">
        <f t="shared" si="26"/>
        <v>31.03.2024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78" t="str">
        <f t="shared" si="26"/>
        <v>31.03.2024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78" t="str">
        <f t="shared" si="26"/>
        <v>31.03.2024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78" t="str">
        <f t="shared" si="26"/>
        <v>31.03.2024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78" t="str">
        <f t="shared" si="26"/>
        <v>31.03.2024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78" t="str">
        <f t="shared" si="26"/>
        <v>31.03.2024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78" t="str">
        <f t="shared" si="26"/>
        <v>31.03.2024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78" t="str">
        <f t="shared" si="26"/>
        <v>31.03.2024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78" t="str">
        <f t="shared" si="26"/>
        <v>31.03.2024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78" t="str">
        <f t="shared" si="26"/>
        <v>31.03.2024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78" t="str">
        <f t="shared" si="26"/>
        <v>31.03.2024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8" t="str">
        <f aca="true" t="shared" si="29" ref="C346:C409">endDate</f>
        <v>31.03.2024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78" t="str">
        <f t="shared" si="29"/>
        <v>31.03.2024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78" t="str">
        <f t="shared" si="29"/>
        <v>31.03.2024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78" t="str">
        <f t="shared" si="29"/>
        <v>31.03.2024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78" t="str">
        <f t="shared" si="29"/>
        <v>31.03.2024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8278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78" t="str">
        <f t="shared" si="29"/>
        <v>31.03.2024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78" t="str">
        <f t="shared" si="29"/>
        <v>31.03.2024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78" t="str">
        <f t="shared" si="29"/>
        <v>31.03.2024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78" t="str">
        <f t="shared" si="29"/>
        <v>31.03.2024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8278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78" t="str">
        <f t="shared" si="29"/>
        <v>31.03.2024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465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78" t="str">
        <f t="shared" si="29"/>
        <v>31.03.2024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78" t="str">
        <f t="shared" si="29"/>
        <v>31.03.2024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78" t="str">
        <f t="shared" si="29"/>
        <v>31.03.2024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78" t="str">
        <f t="shared" si="29"/>
        <v>31.03.2024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78" t="str">
        <f t="shared" si="29"/>
        <v>31.03.2024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78" t="str">
        <f t="shared" si="29"/>
        <v>31.03.2024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78" t="str">
        <f t="shared" si="29"/>
        <v>31.03.2024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78" t="str">
        <f t="shared" si="29"/>
        <v>31.03.2024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78" t="str">
        <f t="shared" si="29"/>
        <v>31.03.2024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78" t="str">
        <f t="shared" si="29"/>
        <v>31.03.2024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78" t="str">
        <f t="shared" si="29"/>
        <v>31.03.2024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78" t="str">
        <f t="shared" si="29"/>
        <v>31.03.2024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78" t="str">
        <f t="shared" si="29"/>
        <v>31.03.2024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8743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78" t="str">
        <f t="shared" si="29"/>
        <v>31.03.2024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78" t="str">
        <f t="shared" si="29"/>
        <v>31.03.2024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78" t="str">
        <f t="shared" si="29"/>
        <v>31.03.2024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8743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78" t="str">
        <f t="shared" si="29"/>
        <v>31.03.2024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78" t="str">
        <f t="shared" si="29"/>
        <v>31.03.2024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78" t="str">
        <f t="shared" si="29"/>
        <v>31.03.2024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78" t="str">
        <f t="shared" si="29"/>
        <v>31.03.2024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78" t="str">
        <f t="shared" si="29"/>
        <v>31.03.2024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78" t="str">
        <f t="shared" si="29"/>
        <v>31.03.2024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78" t="str">
        <f t="shared" si="29"/>
        <v>31.03.2024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78" t="str">
        <f t="shared" si="29"/>
        <v>31.03.2024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78" t="str">
        <f t="shared" si="29"/>
        <v>31.03.2024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78" t="str">
        <f t="shared" si="29"/>
        <v>31.03.2024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78" t="str">
        <f t="shared" si="29"/>
        <v>31.03.2024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78" t="str">
        <f t="shared" si="29"/>
        <v>31.03.2024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78" t="str">
        <f t="shared" si="29"/>
        <v>31.03.2024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78" t="str">
        <f t="shared" si="29"/>
        <v>31.03.2024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78" t="str">
        <f t="shared" si="29"/>
        <v>31.03.2024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78" t="str">
        <f t="shared" si="29"/>
        <v>31.03.2024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78" t="str">
        <f t="shared" si="29"/>
        <v>31.03.2024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78" t="str">
        <f t="shared" si="29"/>
        <v>31.03.2024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78" t="str">
        <f t="shared" si="29"/>
        <v>31.03.2024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78" t="str">
        <f t="shared" si="29"/>
        <v>31.03.2024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78" t="str">
        <f t="shared" si="29"/>
        <v>31.03.2024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78" t="str">
        <f t="shared" si="29"/>
        <v>31.03.2024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78" t="str">
        <f t="shared" si="29"/>
        <v>31.03.2024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78" t="str">
        <f t="shared" si="29"/>
        <v>31.03.2024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78" t="str">
        <f t="shared" si="29"/>
        <v>31.03.2024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78" t="str">
        <f t="shared" si="29"/>
        <v>31.03.2024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78" t="str">
        <f t="shared" si="29"/>
        <v>31.03.2024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78" t="str">
        <f t="shared" si="29"/>
        <v>31.03.2024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78" t="str">
        <f t="shared" si="29"/>
        <v>31.03.2024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78" t="str">
        <f t="shared" si="29"/>
        <v>31.03.2024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78" t="str">
        <f t="shared" si="29"/>
        <v>31.03.2024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78" t="str">
        <f t="shared" si="29"/>
        <v>31.03.2024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78" t="str">
        <f t="shared" si="29"/>
        <v>31.03.2024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78" t="str">
        <f t="shared" si="29"/>
        <v>31.03.2024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78" t="str">
        <f t="shared" si="29"/>
        <v>31.03.2024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78" t="str">
        <f t="shared" si="29"/>
        <v>31.03.2024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78" t="str">
        <f t="shared" si="29"/>
        <v>31.03.2024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78" t="str">
        <f t="shared" si="29"/>
        <v>31.03.2024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8" t="str">
        <f aca="true" t="shared" si="32" ref="C410:C459">endDate</f>
        <v>31.03.2024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78" t="str">
        <f t="shared" si="32"/>
        <v>31.03.2024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78" t="str">
        <f t="shared" si="32"/>
        <v>31.03.2024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78" t="str">
        <f t="shared" si="32"/>
        <v>31.03.2024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78" t="str">
        <f t="shared" si="32"/>
        <v>31.03.2024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78" t="str">
        <f t="shared" si="32"/>
        <v>31.03.2024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78" t="str">
        <f t="shared" si="32"/>
        <v>31.03.2024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19272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78" t="str">
        <f t="shared" si="32"/>
        <v>31.03.2024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78" t="str">
        <f t="shared" si="32"/>
        <v>31.03.2024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78" t="str">
        <f t="shared" si="32"/>
        <v>31.03.2024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78" t="str">
        <f t="shared" si="32"/>
        <v>31.03.2024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19272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78" t="str">
        <f t="shared" si="32"/>
        <v>31.03.2024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465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78" t="str">
        <f t="shared" si="32"/>
        <v>31.03.2024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78" t="str">
        <f t="shared" si="32"/>
        <v>31.03.2024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78" t="str">
        <f t="shared" si="32"/>
        <v>31.03.2024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78" t="str">
        <f t="shared" si="32"/>
        <v>31.03.2024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78" t="str">
        <f t="shared" si="32"/>
        <v>31.03.2024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78" t="str">
        <f t="shared" si="32"/>
        <v>31.03.2024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78" t="str">
        <f t="shared" si="32"/>
        <v>31.03.2024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78" t="str">
        <f t="shared" si="32"/>
        <v>31.03.2024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78" t="str">
        <f t="shared" si="32"/>
        <v>31.03.2024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78" t="str">
        <f t="shared" si="32"/>
        <v>31.03.2024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78" t="str">
        <f t="shared" si="32"/>
        <v>31.03.2024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78" t="str">
        <f t="shared" si="32"/>
        <v>31.03.2024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78" t="str">
        <f t="shared" si="32"/>
        <v>31.03.2024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19737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78" t="str">
        <f t="shared" si="32"/>
        <v>31.03.2024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78" t="str">
        <f t="shared" si="32"/>
        <v>31.03.2024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78" t="str">
        <f t="shared" si="32"/>
        <v>31.03.2024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19737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78" t="str">
        <f t="shared" si="32"/>
        <v>31.03.2024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78" t="str">
        <f t="shared" si="32"/>
        <v>31.03.2024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78" t="str">
        <f t="shared" si="32"/>
        <v>31.03.2024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78" t="str">
        <f t="shared" si="32"/>
        <v>31.03.2024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78" t="str">
        <f t="shared" si="32"/>
        <v>31.03.2024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78" t="str">
        <f t="shared" si="32"/>
        <v>31.03.2024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78" t="str">
        <f t="shared" si="32"/>
        <v>31.03.2024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78" t="str">
        <f t="shared" si="32"/>
        <v>31.03.2024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78" t="str">
        <f t="shared" si="32"/>
        <v>31.03.2024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78" t="str">
        <f t="shared" si="32"/>
        <v>31.03.2024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78" t="str">
        <f t="shared" si="32"/>
        <v>31.03.2024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78" t="str">
        <f t="shared" si="32"/>
        <v>31.03.2024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78" t="str">
        <f t="shared" si="32"/>
        <v>31.03.2024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78" t="str">
        <f t="shared" si="32"/>
        <v>31.03.2024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78" t="str">
        <f t="shared" si="32"/>
        <v>31.03.2024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78" t="str">
        <f t="shared" si="32"/>
        <v>31.03.2024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78" t="str">
        <f t="shared" si="32"/>
        <v>31.03.2024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78" t="str">
        <f t="shared" si="32"/>
        <v>31.03.2024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78" t="str">
        <f t="shared" si="32"/>
        <v>31.03.2024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78" t="str">
        <f t="shared" si="32"/>
        <v>31.03.2024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78" t="str">
        <f t="shared" si="32"/>
        <v>31.03.2024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78" t="str">
        <f t="shared" si="32"/>
        <v>31.03.2024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7"/>
      <c r="F460" s="499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8" t="str">
        <f aca="true" t="shared" si="35" ref="C461:C524">endDate</f>
        <v>31.03.2024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78" t="str">
        <f t="shared" si="35"/>
        <v>31.03.2024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78" t="str">
        <f t="shared" si="35"/>
        <v>31.03.2024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78" t="str">
        <f t="shared" si="35"/>
        <v>31.03.2024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78" t="str">
        <f t="shared" si="35"/>
        <v>31.03.2024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78" t="str">
        <f t="shared" si="35"/>
        <v>31.03.2024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78" t="str">
        <f t="shared" si="35"/>
        <v>31.03.2024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78" t="str">
        <f t="shared" si="35"/>
        <v>31.03.2024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78" t="str">
        <f t="shared" si="35"/>
        <v>31.03.2024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78" t="str">
        <f t="shared" si="35"/>
        <v>31.03.2024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78" t="str">
        <f t="shared" si="35"/>
        <v>31.03.2024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78" t="str">
        <f t="shared" si="35"/>
        <v>31.03.2024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78" t="str">
        <f t="shared" si="35"/>
        <v>31.03.2024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78" t="str">
        <f t="shared" si="35"/>
        <v>31.03.2024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78" t="str">
        <f t="shared" si="35"/>
        <v>31.03.2024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78" t="str">
        <f t="shared" si="35"/>
        <v>31.03.2024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78" t="str">
        <f t="shared" si="35"/>
        <v>31.03.2024</v>
      </c>
      <c r="D477" s="105" t="s">
        <v>562</v>
      </c>
      <c r="E477" s="494">
        <v>1</v>
      </c>
      <c r="F477" s="105" t="s">
        <v>561</v>
      </c>
      <c r="H477" s="105">
        <f>'Справка 6'!D30</f>
        <v>9716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78" t="str">
        <f t="shared" si="35"/>
        <v>31.03.2024</v>
      </c>
      <c r="D478" s="105" t="s">
        <v>563</v>
      </c>
      <c r="E478" s="494">
        <v>1</v>
      </c>
      <c r="F478" s="105" t="s">
        <v>108</v>
      </c>
      <c r="H478" s="105">
        <f>'Справка 6'!D31</f>
        <v>9716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78" t="str">
        <f t="shared" si="35"/>
        <v>31.03.2024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78" t="str">
        <f t="shared" si="35"/>
        <v>31.03.2024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78" t="str">
        <f t="shared" si="35"/>
        <v>31.03.2024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78" t="str">
        <f t="shared" si="35"/>
        <v>31.03.2024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78" t="str">
        <f t="shared" si="35"/>
        <v>31.03.2024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78" t="str">
        <f t="shared" si="35"/>
        <v>31.03.2024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78" t="str">
        <f t="shared" si="35"/>
        <v>31.03.2024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78" t="str">
        <f t="shared" si="35"/>
        <v>31.03.2024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78" t="str">
        <f t="shared" si="35"/>
        <v>31.03.2024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78" t="str">
        <f t="shared" si="35"/>
        <v>31.03.2024</v>
      </c>
      <c r="D488" s="105" t="s">
        <v>578</v>
      </c>
      <c r="E488" s="494">
        <v>1</v>
      </c>
      <c r="F488" s="105" t="s">
        <v>827</v>
      </c>
      <c r="H488" s="105">
        <f>'Справка 6'!D41</f>
        <v>9716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78" t="str">
        <f t="shared" si="35"/>
        <v>31.03.2024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78" t="str">
        <f t="shared" si="35"/>
        <v>31.03.2024</v>
      </c>
      <c r="D490" s="105" t="s">
        <v>583</v>
      </c>
      <c r="E490" s="494">
        <v>1</v>
      </c>
      <c r="F490" s="105" t="s">
        <v>582</v>
      </c>
      <c r="H490" s="105">
        <f>'Справка 6'!D43</f>
        <v>9716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78" t="str">
        <f t="shared" si="35"/>
        <v>31.03.2024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78" t="str">
        <f t="shared" si="35"/>
        <v>31.03.2024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78" t="str">
        <f t="shared" si="35"/>
        <v>31.03.2024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78" t="str">
        <f t="shared" si="35"/>
        <v>31.03.2024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78" t="str">
        <f t="shared" si="35"/>
        <v>31.03.2024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78" t="str">
        <f t="shared" si="35"/>
        <v>31.03.2024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78" t="str">
        <f t="shared" si="35"/>
        <v>31.03.2024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78" t="str">
        <f t="shared" si="35"/>
        <v>31.03.2024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78" t="str">
        <f t="shared" si="35"/>
        <v>31.03.2024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78" t="str">
        <f t="shared" si="35"/>
        <v>31.03.2024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78" t="str">
        <f t="shared" si="35"/>
        <v>31.03.2024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78" t="str">
        <f t="shared" si="35"/>
        <v>31.03.2024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78" t="str">
        <f t="shared" si="35"/>
        <v>31.03.2024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78" t="str">
        <f t="shared" si="35"/>
        <v>31.03.2024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78" t="str">
        <f t="shared" si="35"/>
        <v>31.03.2024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78" t="str">
        <f t="shared" si="35"/>
        <v>31.03.2024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78" t="str">
        <f t="shared" si="35"/>
        <v>31.03.2024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78" t="str">
        <f t="shared" si="35"/>
        <v>31.03.2024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78" t="str">
        <f t="shared" si="35"/>
        <v>31.03.2024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78" t="str">
        <f t="shared" si="35"/>
        <v>31.03.2024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78" t="str">
        <f t="shared" si="35"/>
        <v>31.03.2024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78" t="str">
        <f t="shared" si="35"/>
        <v>31.03.2024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78" t="str">
        <f t="shared" si="35"/>
        <v>31.03.2024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78" t="str">
        <f t="shared" si="35"/>
        <v>31.03.2024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78" t="str">
        <f t="shared" si="35"/>
        <v>31.03.2024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78" t="str">
        <f t="shared" si="35"/>
        <v>31.03.2024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78" t="str">
        <f t="shared" si="35"/>
        <v>31.03.2024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78" t="str">
        <f t="shared" si="35"/>
        <v>31.03.2024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78" t="str">
        <f t="shared" si="35"/>
        <v>31.03.2024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78" t="str">
        <f t="shared" si="35"/>
        <v>31.03.2024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78" t="str">
        <f t="shared" si="35"/>
        <v>31.03.2024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78" t="str">
        <f t="shared" si="35"/>
        <v>31.03.2024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78" t="str">
        <f t="shared" si="35"/>
        <v>31.03.2024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78" t="str">
        <f t="shared" si="35"/>
        <v>31.03.2024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8" t="str">
        <f aca="true" t="shared" si="38" ref="C525:C588">endDate</f>
        <v>31.03.2024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78" t="str">
        <f t="shared" si="38"/>
        <v>31.03.2024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78" t="str">
        <f t="shared" si="38"/>
        <v>31.03.2024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78" t="str">
        <f t="shared" si="38"/>
        <v>31.03.2024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78" t="str">
        <f t="shared" si="38"/>
        <v>31.03.2024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78" t="str">
        <f t="shared" si="38"/>
        <v>31.03.2024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78" t="str">
        <f t="shared" si="38"/>
        <v>31.03.2024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78" t="str">
        <f t="shared" si="38"/>
        <v>31.03.2024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78" t="str">
        <f t="shared" si="38"/>
        <v>31.03.2024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78" t="str">
        <f t="shared" si="38"/>
        <v>31.03.2024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78" t="str">
        <f t="shared" si="38"/>
        <v>31.03.2024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78" t="str">
        <f t="shared" si="38"/>
        <v>31.03.2024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78" t="str">
        <f t="shared" si="38"/>
        <v>31.03.2024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78" t="str">
        <f t="shared" si="38"/>
        <v>31.03.2024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78" t="str">
        <f t="shared" si="38"/>
        <v>31.03.2024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78" t="str">
        <f t="shared" si="38"/>
        <v>31.03.2024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78" t="str">
        <f t="shared" si="38"/>
        <v>31.03.2024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78" t="str">
        <f t="shared" si="38"/>
        <v>31.03.2024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78" t="str">
        <f t="shared" si="38"/>
        <v>31.03.2024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78" t="str">
        <f t="shared" si="38"/>
        <v>31.03.2024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78" t="str">
        <f t="shared" si="38"/>
        <v>31.03.2024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78" t="str">
        <f t="shared" si="38"/>
        <v>31.03.2024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78" t="str">
        <f t="shared" si="38"/>
        <v>31.03.2024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78" t="str">
        <f t="shared" si="38"/>
        <v>31.03.2024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78" t="str">
        <f t="shared" si="38"/>
        <v>31.03.2024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78" t="str">
        <f t="shared" si="38"/>
        <v>31.03.2024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78" t="str">
        <f t="shared" si="38"/>
        <v>31.03.2024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78" t="str">
        <f t="shared" si="38"/>
        <v>31.03.2024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78" t="str">
        <f t="shared" si="38"/>
        <v>31.03.2024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78" t="str">
        <f t="shared" si="38"/>
        <v>31.03.2024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78" t="str">
        <f t="shared" si="38"/>
        <v>31.03.2024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78" t="str">
        <f t="shared" si="38"/>
        <v>31.03.2024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78" t="str">
        <f t="shared" si="38"/>
        <v>31.03.2024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78" t="str">
        <f t="shared" si="38"/>
        <v>31.03.2024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78" t="str">
        <f t="shared" si="38"/>
        <v>31.03.2024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78" t="str">
        <f t="shared" si="38"/>
        <v>31.03.2024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78" t="str">
        <f t="shared" si="38"/>
        <v>31.03.2024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78" t="str">
        <f t="shared" si="38"/>
        <v>31.03.2024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78" t="str">
        <f t="shared" si="38"/>
        <v>31.03.2024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78" t="str">
        <f t="shared" si="38"/>
        <v>31.03.2024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78" t="str">
        <f t="shared" si="38"/>
        <v>31.03.2024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78" t="str">
        <f t="shared" si="38"/>
        <v>31.03.2024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78" t="str">
        <f t="shared" si="38"/>
        <v>31.03.2024</v>
      </c>
      <c r="D567" s="105" t="s">
        <v>562</v>
      </c>
      <c r="E567" s="494">
        <v>4</v>
      </c>
      <c r="F567" s="105" t="s">
        <v>561</v>
      </c>
      <c r="H567" s="105">
        <f>'Справка 6'!G30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78" t="str">
        <f t="shared" si="38"/>
        <v>31.03.2024</v>
      </c>
      <c r="D568" s="105" t="s">
        <v>563</v>
      </c>
      <c r="E568" s="494">
        <v>4</v>
      </c>
      <c r="F568" s="105" t="s">
        <v>108</v>
      </c>
      <c r="H568" s="105">
        <f>'Справка 6'!G31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78" t="str">
        <f t="shared" si="38"/>
        <v>31.03.2024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78" t="str">
        <f t="shared" si="38"/>
        <v>31.03.2024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78" t="str">
        <f t="shared" si="38"/>
        <v>31.03.2024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78" t="str">
        <f t="shared" si="38"/>
        <v>31.03.2024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78" t="str">
        <f t="shared" si="38"/>
        <v>31.03.2024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78" t="str">
        <f t="shared" si="38"/>
        <v>31.03.2024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78" t="str">
        <f t="shared" si="38"/>
        <v>31.03.2024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78" t="str">
        <f t="shared" si="38"/>
        <v>31.03.2024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78" t="str">
        <f t="shared" si="38"/>
        <v>31.03.2024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78" t="str">
        <f t="shared" si="38"/>
        <v>31.03.2024</v>
      </c>
      <c r="D578" s="105" t="s">
        <v>578</v>
      </c>
      <c r="E578" s="494">
        <v>4</v>
      </c>
      <c r="F578" s="105" t="s">
        <v>827</v>
      </c>
      <c r="H578" s="105">
        <f>'Справка 6'!G41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78" t="str">
        <f t="shared" si="38"/>
        <v>31.03.2024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78" t="str">
        <f t="shared" si="38"/>
        <v>31.03.2024</v>
      </c>
      <c r="D580" s="105" t="s">
        <v>583</v>
      </c>
      <c r="E580" s="494">
        <v>4</v>
      </c>
      <c r="F580" s="105" t="s">
        <v>582</v>
      </c>
      <c r="H580" s="105">
        <f>'Справка 6'!G43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78" t="str">
        <f t="shared" si="38"/>
        <v>31.03.2024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78" t="str">
        <f t="shared" si="38"/>
        <v>31.03.2024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78" t="str">
        <f t="shared" si="38"/>
        <v>31.03.2024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78" t="str">
        <f t="shared" si="38"/>
        <v>31.03.2024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78" t="str">
        <f t="shared" si="38"/>
        <v>31.03.2024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78" t="str">
        <f t="shared" si="38"/>
        <v>31.03.2024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78" t="str">
        <f t="shared" si="38"/>
        <v>31.03.2024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78" t="str">
        <f t="shared" si="38"/>
        <v>31.03.2024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8" t="str">
        <f aca="true" t="shared" si="41" ref="C589:C652">endDate</f>
        <v>31.03.2024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78" t="str">
        <f t="shared" si="41"/>
        <v>31.03.2024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78" t="str">
        <f t="shared" si="41"/>
        <v>31.03.2024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78" t="str">
        <f t="shared" si="41"/>
        <v>31.03.2024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78" t="str">
        <f t="shared" si="41"/>
        <v>31.03.2024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78" t="str">
        <f t="shared" si="41"/>
        <v>31.03.2024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78" t="str">
        <f t="shared" si="41"/>
        <v>31.03.2024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78" t="str">
        <f t="shared" si="41"/>
        <v>31.03.2024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78" t="str">
        <f t="shared" si="41"/>
        <v>31.03.2024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78" t="str">
        <f t="shared" si="41"/>
        <v>31.03.2024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78" t="str">
        <f t="shared" si="41"/>
        <v>31.03.2024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78" t="str">
        <f t="shared" si="41"/>
        <v>31.03.2024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78" t="str">
        <f t="shared" si="41"/>
        <v>31.03.2024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78" t="str">
        <f t="shared" si="41"/>
        <v>31.03.2024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78" t="str">
        <f t="shared" si="41"/>
        <v>31.03.2024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78" t="str">
        <f t="shared" si="41"/>
        <v>31.03.2024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78" t="str">
        <f t="shared" si="41"/>
        <v>31.03.2024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78" t="str">
        <f t="shared" si="41"/>
        <v>31.03.2024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78" t="str">
        <f t="shared" si="41"/>
        <v>31.03.2024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78" t="str">
        <f t="shared" si="41"/>
        <v>31.03.2024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78" t="str">
        <f t="shared" si="41"/>
        <v>31.03.2024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78" t="str">
        <f t="shared" si="41"/>
        <v>31.03.2024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78" t="str">
        <f t="shared" si="41"/>
        <v>31.03.2024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78" t="str">
        <f t="shared" si="41"/>
        <v>31.03.2024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78" t="str">
        <f t="shared" si="41"/>
        <v>31.03.2024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78" t="str">
        <f t="shared" si="41"/>
        <v>31.03.2024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78" t="str">
        <f t="shared" si="41"/>
        <v>31.03.2024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78" t="str">
        <f t="shared" si="41"/>
        <v>31.03.2024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78" t="str">
        <f t="shared" si="41"/>
        <v>31.03.2024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78" t="str">
        <f t="shared" si="41"/>
        <v>31.03.2024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78" t="str">
        <f t="shared" si="41"/>
        <v>31.03.2024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78" t="str">
        <f t="shared" si="41"/>
        <v>31.03.2024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78" t="str">
        <f t="shared" si="41"/>
        <v>31.03.2024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78" t="str">
        <f t="shared" si="41"/>
        <v>31.03.2024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78" t="str">
        <f t="shared" si="41"/>
        <v>31.03.2024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78" t="str">
        <f t="shared" si="41"/>
        <v>31.03.2024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78" t="str">
        <f t="shared" si="41"/>
        <v>31.03.2024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78" t="str">
        <f t="shared" si="41"/>
        <v>31.03.2024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78" t="str">
        <f t="shared" si="41"/>
        <v>31.03.2024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78" t="str">
        <f t="shared" si="41"/>
        <v>31.03.2024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78" t="str">
        <f t="shared" si="41"/>
        <v>31.03.2024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78" t="str">
        <f t="shared" si="41"/>
        <v>31.03.2024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78" t="str">
        <f t="shared" si="41"/>
        <v>31.03.2024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78" t="str">
        <f t="shared" si="41"/>
        <v>31.03.2024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78" t="str">
        <f t="shared" si="41"/>
        <v>31.03.2024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78" t="str">
        <f t="shared" si="41"/>
        <v>31.03.2024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78" t="str">
        <f t="shared" si="41"/>
        <v>31.03.2024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78" t="str">
        <f t="shared" si="41"/>
        <v>31.03.2024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78" t="str">
        <f t="shared" si="41"/>
        <v>31.03.2024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78" t="str">
        <f t="shared" si="41"/>
        <v>31.03.2024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78" t="str">
        <f t="shared" si="41"/>
        <v>31.03.2024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78" t="str">
        <f t="shared" si="41"/>
        <v>31.03.2024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78" t="str">
        <f t="shared" si="41"/>
        <v>31.03.2024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78" t="str">
        <f t="shared" si="41"/>
        <v>31.03.2024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78" t="str">
        <f t="shared" si="41"/>
        <v>31.03.2024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78" t="str">
        <f t="shared" si="41"/>
        <v>31.03.2024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78" t="str">
        <f t="shared" si="41"/>
        <v>31.03.2024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78" t="str">
        <f t="shared" si="41"/>
        <v>31.03.2024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78" t="str">
        <f t="shared" si="41"/>
        <v>31.03.2024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78" t="str">
        <f t="shared" si="41"/>
        <v>31.03.2024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78" t="str">
        <f t="shared" si="41"/>
        <v>31.03.2024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78" t="str">
        <f t="shared" si="41"/>
        <v>31.03.2024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78" t="str">
        <f t="shared" si="41"/>
        <v>31.03.2024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78" t="str">
        <f t="shared" si="41"/>
        <v>31.03.2024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8" t="str">
        <f aca="true" t="shared" si="44" ref="C653:C716">endDate</f>
        <v>31.03.2024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78" t="str">
        <f t="shared" si="44"/>
        <v>31.03.2024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78" t="str">
        <f t="shared" si="44"/>
        <v>31.03.2024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78" t="str">
        <f t="shared" si="44"/>
        <v>31.03.2024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78" t="str">
        <f t="shared" si="44"/>
        <v>31.03.2024</v>
      </c>
      <c r="D657" s="105" t="s">
        <v>562</v>
      </c>
      <c r="E657" s="494">
        <v>7</v>
      </c>
      <c r="F657" s="105" t="s">
        <v>561</v>
      </c>
      <c r="H657" s="105">
        <f>'Справка 6'!J30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78" t="str">
        <f t="shared" si="44"/>
        <v>31.03.2024</v>
      </c>
      <c r="D658" s="105" t="s">
        <v>563</v>
      </c>
      <c r="E658" s="494">
        <v>7</v>
      </c>
      <c r="F658" s="105" t="s">
        <v>108</v>
      </c>
      <c r="H658" s="105">
        <f>'Справка 6'!J31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78" t="str">
        <f t="shared" si="44"/>
        <v>31.03.2024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78" t="str">
        <f t="shared" si="44"/>
        <v>31.03.2024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78" t="str">
        <f t="shared" si="44"/>
        <v>31.03.2024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78" t="str">
        <f t="shared" si="44"/>
        <v>31.03.2024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78" t="str">
        <f t="shared" si="44"/>
        <v>31.03.2024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78" t="str">
        <f t="shared" si="44"/>
        <v>31.03.2024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78" t="str">
        <f t="shared" si="44"/>
        <v>31.03.2024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78" t="str">
        <f t="shared" si="44"/>
        <v>31.03.2024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78" t="str">
        <f t="shared" si="44"/>
        <v>31.03.2024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78" t="str">
        <f t="shared" si="44"/>
        <v>31.03.2024</v>
      </c>
      <c r="D668" s="105" t="s">
        <v>578</v>
      </c>
      <c r="E668" s="494">
        <v>7</v>
      </c>
      <c r="F668" s="105" t="s">
        <v>827</v>
      </c>
      <c r="H668" s="105">
        <f>'Справка 6'!J41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78" t="str">
        <f t="shared" si="44"/>
        <v>31.03.2024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78" t="str">
        <f t="shared" si="44"/>
        <v>31.03.2024</v>
      </c>
      <c r="D670" s="105" t="s">
        <v>583</v>
      </c>
      <c r="E670" s="494">
        <v>7</v>
      </c>
      <c r="F670" s="105" t="s">
        <v>582</v>
      </c>
      <c r="H670" s="105">
        <f>'Справка 6'!J43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78" t="str">
        <f t="shared" si="44"/>
        <v>31.03.2024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78" t="str">
        <f t="shared" si="44"/>
        <v>31.03.2024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78" t="str">
        <f t="shared" si="44"/>
        <v>31.03.2024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78" t="str">
        <f t="shared" si="44"/>
        <v>31.03.2024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78" t="str">
        <f t="shared" si="44"/>
        <v>31.03.2024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78" t="str">
        <f t="shared" si="44"/>
        <v>31.03.2024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78" t="str">
        <f t="shared" si="44"/>
        <v>31.03.2024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78" t="str">
        <f t="shared" si="44"/>
        <v>31.03.2024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78" t="str">
        <f t="shared" si="44"/>
        <v>31.03.2024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78" t="str">
        <f t="shared" si="44"/>
        <v>31.03.2024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78" t="str">
        <f t="shared" si="44"/>
        <v>31.03.2024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78" t="str">
        <f t="shared" si="44"/>
        <v>31.03.2024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78" t="str">
        <f t="shared" si="44"/>
        <v>31.03.2024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78" t="str">
        <f t="shared" si="44"/>
        <v>31.03.2024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78" t="str">
        <f t="shared" si="44"/>
        <v>31.03.2024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78" t="str">
        <f t="shared" si="44"/>
        <v>31.03.2024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78" t="str">
        <f t="shared" si="44"/>
        <v>31.03.2024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78" t="str">
        <f t="shared" si="44"/>
        <v>31.03.2024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78" t="str">
        <f t="shared" si="44"/>
        <v>31.03.2024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78" t="str">
        <f t="shared" si="44"/>
        <v>31.03.2024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78" t="str">
        <f t="shared" si="44"/>
        <v>31.03.2024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78" t="str">
        <f t="shared" si="44"/>
        <v>31.03.2024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78" t="str">
        <f t="shared" si="44"/>
        <v>31.03.2024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78" t="str">
        <f t="shared" si="44"/>
        <v>31.03.2024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78" t="str">
        <f t="shared" si="44"/>
        <v>31.03.2024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78" t="str">
        <f t="shared" si="44"/>
        <v>31.03.2024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78" t="str">
        <f t="shared" si="44"/>
        <v>31.03.2024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78" t="str">
        <f t="shared" si="44"/>
        <v>31.03.2024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78" t="str">
        <f t="shared" si="44"/>
        <v>31.03.2024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78" t="str">
        <f t="shared" si="44"/>
        <v>31.03.2024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78" t="str">
        <f t="shared" si="44"/>
        <v>31.03.2024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78" t="str">
        <f t="shared" si="44"/>
        <v>31.03.2024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78" t="str">
        <f t="shared" si="44"/>
        <v>31.03.2024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78" t="str">
        <f t="shared" si="44"/>
        <v>31.03.2024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78" t="str">
        <f t="shared" si="44"/>
        <v>31.03.2024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78" t="str">
        <f t="shared" si="44"/>
        <v>31.03.2024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78" t="str">
        <f t="shared" si="44"/>
        <v>31.03.2024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78" t="str">
        <f t="shared" si="44"/>
        <v>31.03.2024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78" t="str">
        <f t="shared" si="44"/>
        <v>31.03.2024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78" t="str">
        <f t="shared" si="44"/>
        <v>31.03.2024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78" t="str">
        <f t="shared" si="44"/>
        <v>31.03.2024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78" t="str">
        <f t="shared" si="44"/>
        <v>31.03.2024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78" t="str">
        <f t="shared" si="44"/>
        <v>31.03.2024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78" t="str">
        <f t="shared" si="44"/>
        <v>31.03.2024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78" t="str">
        <f t="shared" si="44"/>
        <v>31.03.2024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78" t="str">
        <f t="shared" si="44"/>
        <v>31.03.2024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8" t="str">
        <f aca="true" t="shared" si="47" ref="C717:C780">endDate</f>
        <v>31.03.2024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78" t="str">
        <f t="shared" si="47"/>
        <v>31.03.2024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78" t="str">
        <f t="shared" si="47"/>
        <v>31.03.2024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78" t="str">
        <f t="shared" si="47"/>
        <v>31.03.2024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78" t="str">
        <f t="shared" si="47"/>
        <v>31.03.2024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78" t="str">
        <f t="shared" si="47"/>
        <v>31.03.2024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78" t="str">
        <f t="shared" si="47"/>
        <v>31.03.2024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78" t="str">
        <f t="shared" si="47"/>
        <v>31.03.2024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78" t="str">
        <f t="shared" si="47"/>
        <v>31.03.2024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78" t="str">
        <f t="shared" si="47"/>
        <v>31.03.2024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78" t="str">
        <f t="shared" si="47"/>
        <v>31.03.2024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78" t="str">
        <f t="shared" si="47"/>
        <v>31.03.2024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78" t="str">
        <f t="shared" si="47"/>
        <v>31.03.2024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78" t="str">
        <f t="shared" si="47"/>
        <v>31.03.2024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78" t="str">
        <f t="shared" si="47"/>
        <v>31.03.2024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78" t="str">
        <f t="shared" si="47"/>
        <v>31.03.2024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78" t="str">
        <f t="shared" si="47"/>
        <v>31.03.2024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78" t="str">
        <f t="shared" si="47"/>
        <v>31.03.2024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78" t="str">
        <f t="shared" si="47"/>
        <v>31.03.2024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78" t="str">
        <f t="shared" si="47"/>
        <v>31.03.2024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78" t="str">
        <f t="shared" si="47"/>
        <v>31.03.2024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78" t="str">
        <f t="shared" si="47"/>
        <v>31.03.2024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78" t="str">
        <f t="shared" si="47"/>
        <v>31.03.2024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78" t="str">
        <f t="shared" si="47"/>
        <v>31.03.2024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78" t="str">
        <f t="shared" si="47"/>
        <v>31.03.2024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78" t="str">
        <f t="shared" si="47"/>
        <v>31.03.2024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78" t="str">
        <f t="shared" si="47"/>
        <v>31.03.2024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78" t="str">
        <f t="shared" si="47"/>
        <v>31.03.2024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78" t="str">
        <f t="shared" si="47"/>
        <v>31.03.2024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78" t="str">
        <f t="shared" si="47"/>
        <v>31.03.2024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78" t="str">
        <f t="shared" si="47"/>
        <v>31.03.2024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78" t="str">
        <f t="shared" si="47"/>
        <v>31.03.2024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78" t="str">
        <f t="shared" si="47"/>
        <v>31.03.2024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78" t="str">
        <f t="shared" si="47"/>
        <v>31.03.2024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78" t="str">
        <f t="shared" si="47"/>
        <v>31.03.2024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78" t="str">
        <f t="shared" si="47"/>
        <v>31.03.2024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78" t="str">
        <f t="shared" si="47"/>
        <v>31.03.2024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78" t="str">
        <f t="shared" si="47"/>
        <v>31.03.2024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78" t="str">
        <f t="shared" si="47"/>
        <v>31.03.2024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78" t="str">
        <f t="shared" si="47"/>
        <v>31.03.2024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78" t="str">
        <f t="shared" si="47"/>
        <v>31.03.2024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78" t="str">
        <f t="shared" si="47"/>
        <v>31.03.2024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78" t="str">
        <f t="shared" si="47"/>
        <v>31.03.2024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78" t="str">
        <f t="shared" si="47"/>
        <v>31.03.2024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78" t="str">
        <f t="shared" si="47"/>
        <v>31.03.2024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78" t="str">
        <f t="shared" si="47"/>
        <v>31.03.2024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78" t="str">
        <f t="shared" si="47"/>
        <v>31.03.2024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78" t="str">
        <f t="shared" si="47"/>
        <v>31.03.2024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78" t="str">
        <f t="shared" si="47"/>
        <v>31.03.2024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78" t="str">
        <f t="shared" si="47"/>
        <v>31.03.2024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78" t="str">
        <f t="shared" si="47"/>
        <v>31.03.2024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78" t="str">
        <f t="shared" si="47"/>
        <v>31.03.2024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78" t="str">
        <f t="shared" si="47"/>
        <v>31.03.2024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78" t="str">
        <f t="shared" si="47"/>
        <v>31.03.2024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78" t="str">
        <f t="shared" si="47"/>
        <v>31.03.2024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78" t="str">
        <f t="shared" si="47"/>
        <v>31.03.2024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78" t="str">
        <f t="shared" si="47"/>
        <v>31.03.2024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78" t="str">
        <f t="shared" si="47"/>
        <v>31.03.2024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78" t="str">
        <f t="shared" si="47"/>
        <v>31.03.2024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78" t="str">
        <f t="shared" si="47"/>
        <v>31.03.2024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78" t="str">
        <f t="shared" si="47"/>
        <v>31.03.2024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78" t="str">
        <f t="shared" si="47"/>
        <v>31.03.2024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78" t="str">
        <f t="shared" si="47"/>
        <v>31.03.2024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78" t="str">
        <f t="shared" si="47"/>
        <v>31.03.2024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8" t="str">
        <f aca="true" t="shared" si="50" ref="C781:C844">endDate</f>
        <v>31.03.2024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78" t="str">
        <f t="shared" si="50"/>
        <v>31.03.2024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78" t="str">
        <f t="shared" si="50"/>
        <v>31.03.2024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78" t="str">
        <f t="shared" si="50"/>
        <v>31.03.2024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78" t="str">
        <f t="shared" si="50"/>
        <v>31.03.2024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78" t="str">
        <f t="shared" si="50"/>
        <v>31.03.2024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78" t="str">
        <f t="shared" si="50"/>
        <v>31.03.2024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78" t="str">
        <f t="shared" si="50"/>
        <v>31.03.2024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78" t="str">
        <f t="shared" si="50"/>
        <v>31.03.2024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78" t="str">
        <f t="shared" si="50"/>
        <v>31.03.2024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78" t="str">
        <f t="shared" si="50"/>
        <v>31.03.2024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78" t="str">
        <f t="shared" si="50"/>
        <v>31.03.2024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78" t="str">
        <f t="shared" si="50"/>
        <v>31.03.2024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78" t="str">
        <f t="shared" si="50"/>
        <v>31.03.2024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78" t="str">
        <f t="shared" si="50"/>
        <v>31.03.2024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78" t="str">
        <f t="shared" si="50"/>
        <v>31.03.2024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78" t="str">
        <f t="shared" si="50"/>
        <v>31.03.2024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78" t="str">
        <f t="shared" si="50"/>
        <v>31.03.2024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78" t="str">
        <f t="shared" si="50"/>
        <v>31.03.2024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78" t="str">
        <f t="shared" si="50"/>
        <v>31.03.2024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78" t="str">
        <f t="shared" si="50"/>
        <v>31.03.2024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78" t="str">
        <f t="shared" si="50"/>
        <v>31.03.2024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78" t="str">
        <f t="shared" si="50"/>
        <v>31.03.2024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78" t="str">
        <f t="shared" si="50"/>
        <v>31.03.2024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78" t="str">
        <f t="shared" si="50"/>
        <v>31.03.2024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78" t="str">
        <f t="shared" si="50"/>
        <v>31.03.2024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78" t="str">
        <f t="shared" si="50"/>
        <v>31.03.2024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78" t="str">
        <f t="shared" si="50"/>
        <v>31.03.2024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78" t="str">
        <f t="shared" si="50"/>
        <v>31.03.2024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78" t="str">
        <f t="shared" si="50"/>
        <v>31.03.2024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78" t="str">
        <f t="shared" si="50"/>
        <v>31.03.2024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78" t="str">
        <f t="shared" si="50"/>
        <v>31.03.2024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78" t="str">
        <f t="shared" si="50"/>
        <v>31.03.2024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78" t="str">
        <f t="shared" si="50"/>
        <v>31.03.2024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78" t="str">
        <f t="shared" si="50"/>
        <v>31.03.2024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78" t="str">
        <f t="shared" si="50"/>
        <v>31.03.2024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78" t="str">
        <f t="shared" si="50"/>
        <v>31.03.2024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78" t="str">
        <f t="shared" si="50"/>
        <v>31.03.2024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78" t="str">
        <f t="shared" si="50"/>
        <v>31.03.2024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78" t="str">
        <f t="shared" si="50"/>
        <v>31.03.2024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78" t="str">
        <f t="shared" si="50"/>
        <v>31.03.2024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78" t="str">
        <f t="shared" si="50"/>
        <v>31.03.2024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78" t="str">
        <f t="shared" si="50"/>
        <v>31.03.2024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78" t="str">
        <f t="shared" si="50"/>
        <v>31.03.2024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78" t="str">
        <f t="shared" si="50"/>
        <v>31.03.2024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78" t="str">
        <f t="shared" si="50"/>
        <v>31.03.2024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78" t="str">
        <f t="shared" si="50"/>
        <v>31.03.2024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78" t="str">
        <f t="shared" si="50"/>
        <v>31.03.2024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78" t="str">
        <f t="shared" si="50"/>
        <v>31.03.2024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78" t="str">
        <f t="shared" si="50"/>
        <v>31.03.2024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78" t="str">
        <f t="shared" si="50"/>
        <v>31.03.2024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78" t="str">
        <f t="shared" si="50"/>
        <v>31.03.2024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78" t="str">
        <f t="shared" si="50"/>
        <v>31.03.2024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78" t="str">
        <f t="shared" si="50"/>
        <v>31.03.2024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78" t="str">
        <f t="shared" si="50"/>
        <v>31.03.2024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78" t="str">
        <f t="shared" si="50"/>
        <v>31.03.2024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78" t="str">
        <f t="shared" si="50"/>
        <v>31.03.2024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78" t="str">
        <f t="shared" si="50"/>
        <v>31.03.2024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78" t="str">
        <f t="shared" si="50"/>
        <v>31.03.2024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78" t="str">
        <f t="shared" si="50"/>
        <v>31.03.2024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78" t="str">
        <f t="shared" si="50"/>
        <v>31.03.2024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78" t="str">
        <f t="shared" si="50"/>
        <v>31.03.2024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78" t="str">
        <f t="shared" si="50"/>
        <v>31.03.2024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78" t="str">
        <f t="shared" si="50"/>
        <v>31.03.2024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8" t="str">
        <f aca="true" t="shared" si="53" ref="C845:C910">endDate</f>
        <v>31.03.2024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78" t="str">
        <f t="shared" si="53"/>
        <v>31.03.2024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78" t="str">
        <f t="shared" si="53"/>
        <v>31.03.2024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78" t="str">
        <f t="shared" si="53"/>
        <v>31.03.2024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78" t="str">
        <f t="shared" si="53"/>
        <v>31.03.2024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78" t="str">
        <f t="shared" si="53"/>
        <v>31.03.2024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78" t="str">
        <f t="shared" si="53"/>
        <v>31.03.2024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78" t="str">
        <f t="shared" si="53"/>
        <v>31.03.2024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78" t="str">
        <f t="shared" si="53"/>
        <v>31.03.2024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78" t="str">
        <f t="shared" si="53"/>
        <v>31.03.2024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78" t="str">
        <f t="shared" si="53"/>
        <v>31.03.2024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78" t="str">
        <f t="shared" si="53"/>
        <v>31.03.2024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78" t="str">
        <f t="shared" si="53"/>
        <v>31.03.2024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78" t="str">
        <f t="shared" si="53"/>
        <v>31.03.2024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78" t="str">
        <f t="shared" si="53"/>
        <v>31.03.2024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78" t="str">
        <f t="shared" si="53"/>
        <v>31.03.2024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78" t="str">
        <f t="shared" si="53"/>
        <v>31.03.2024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78" t="str">
        <f t="shared" si="53"/>
        <v>31.03.2024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78" t="str">
        <f t="shared" si="53"/>
        <v>31.03.2024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78" t="str">
        <f t="shared" si="53"/>
        <v>31.03.2024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78" t="str">
        <f t="shared" si="53"/>
        <v>31.03.2024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78" t="str">
        <f t="shared" si="53"/>
        <v>31.03.2024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78" t="str">
        <f t="shared" si="53"/>
        <v>31.03.2024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78" t="str">
        <f t="shared" si="53"/>
        <v>31.03.2024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78" t="str">
        <f t="shared" si="53"/>
        <v>31.03.2024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78" t="str">
        <f t="shared" si="53"/>
        <v>31.03.2024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78" t="str">
        <f t="shared" si="53"/>
        <v>31.03.2024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78" t="str">
        <f t="shared" si="53"/>
        <v>31.03.2024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78" t="str">
        <f t="shared" si="53"/>
        <v>31.03.2024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78" t="str">
        <f t="shared" si="53"/>
        <v>31.03.2024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78" t="str">
        <f t="shared" si="53"/>
        <v>31.03.2024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78" t="str">
        <f t="shared" si="53"/>
        <v>31.03.2024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78" t="str">
        <f t="shared" si="53"/>
        <v>31.03.2024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78" t="str">
        <f t="shared" si="53"/>
        <v>31.03.2024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78" t="str">
        <f t="shared" si="53"/>
        <v>31.03.2024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78" t="str">
        <f t="shared" si="53"/>
        <v>31.03.2024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78" t="str">
        <f t="shared" si="53"/>
        <v>31.03.2024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78" t="str">
        <f t="shared" si="53"/>
        <v>31.03.2024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78" t="str">
        <f t="shared" si="53"/>
        <v>31.03.2024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78" t="str">
        <f t="shared" si="53"/>
        <v>31.03.2024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78" t="str">
        <f t="shared" si="53"/>
        <v>31.03.2024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78" t="str">
        <f t="shared" si="53"/>
        <v>31.03.2024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78" t="str">
        <f t="shared" si="53"/>
        <v>31.03.2024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78" t="str">
        <f t="shared" si="53"/>
        <v>31.03.2024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78" t="str">
        <f t="shared" si="53"/>
        <v>31.03.2024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78" t="str">
        <f t="shared" si="53"/>
        <v>31.03.2024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78" t="str">
        <f t="shared" si="53"/>
        <v>31.03.2024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78" t="str">
        <f t="shared" si="53"/>
        <v>31.03.2024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78" t="str">
        <f t="shared" si="53"/>
        <v>31.03.2024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78" t="str">
        <f t="shared" si="53"/>
        <v>31.03.2024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78" t="str">
        <f t="shared" si="53"/>
        <v>31.03.2024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78" t="str">
        <f t="shared" si="53"/>
        <v>31.03.2024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78" t="str">
        <f t="shared" si="53"/>
        <v>31.03.2024</v>
      </c>
      <c r="D897" s="105" t="s">
        <v>562</v>
      </c>
      <c r="E897" s="494">
        <v>15</v>
      </c>
      <c r="F897" s="105" t="s">
        <v>561</v>
      </c>
      <c r="H897" s="105">
        <f>'Справка 6'!R30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78" t="str">
        <f t="shared" si="53"/>
        <v>31.03.2024</v>
      </c>
      <c r="D898" s="105" t="s">
        <v>563</v>
      </c>
      <c r="E898" s="494">
        <v>15</v>
      </c>
      <c r="F898" s="105" t="s">
        <v>108</v>
      </c>
      <c r="H898" s="105">
        <f>'Справка 6'!R31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78" t="str">
        <f t="shared" si="53"/>
        <v>31.03.2024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78" t="str">
        <f t="shared" si="53"/>
        <v>31.03.2024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78" t="str">
        <f t="shared" si="53"/>
        <v>31.03.2024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78" t="str">
        <f t="shared" si="53"/>
        <v>31.03.2024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78" t="str">
        <f t="shared" si="53"/>
        <v>31.03.2024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78" t="str">
        <f t="shared" si="53"/>
        <v>31.03.2024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78" t="str">
        <f t="shared" si="53"/>
        <v>31.03.2024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78" t="str">
        <f t="shared" si="53"/>
        <v>31.03.2024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78" t="str">
        <f t="shared" si="53"/>
        <v>31.03.2024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78" t="str">
        <f t="shared" si="53"/>
        <v>31.03.2024</v>
      </c>
      <c r="D908" s="105" t="s">
        <v>578</v>
      </c>
      <c r="E908" s="494">
        <v>15</v>
      </c>
      <c r="F908" s="105" t="s">
        <v>827</v>
      </c>
      <c r="H908" s="105">
        <f>'Справка 6'!R41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78" t="str">
        <f t="shared" si="53"/>
        <v>31.03.2024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78" t="str">
        <f t="shared" si="53"/>
        <v>31.03.2024</v>
      </c>
      <c r="D910" s="105" t="s">
        <v>583</v>
      </c>
      <c r="E910" s="494">
        <v>15</v>
      </c>
      <c r="F910" s="105" t="s">
        <v>582</v>
      </c>
      <c r="H910" s="105">
        <f>'Справка 6'!R43</f>
        <v>9716</v>
      </c>
    </row>
    <row r="911" spans="3:6" s="495" customFormat="1" ht="15.75">
      <c r="C911" s="577"/>
      <c r="F911" s="499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8" t="str">
        <f aca="true" t="shared" si="56" ref="C912:C975">endDate</f>
        <v>31.03.2024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78" t="str">
        <f t="shared" si="56"/>
        <v>31.03.2024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78" t="str">
        <f t="shared" si="56"/>
        <v>31.03.2024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78" t="str">
        <f t="shared" si="56"/>
        <v>31.03.2024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78" t="str">
        <f t="shared" si="56"/>
        <v>31.03.2024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78" t="str">
        <f t="shared" si="56"/>
        <v>31.03.2024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913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78" t="str">
        <f t="shared" si="56"/>
        <v>31.03.2024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78" t="str">
        <f t="shared" si="56"/>
        <v>31.03.2024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78" t="str">
        <f t="shared" si="56"/>
        <v>31.03.2024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78" t="str">
        <f t="shared" si="56"/>
        <v>31.03.2024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913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78" t="str">
        <f t="shared" si="56"/>
        <v>31.03.2024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78" t="str">
        <f t="shared" si="56"/>
        <v>31.03.2024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78" t="str">
        <f t="shared" si="56"/>
        <v>31.03.2024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78" t="str">
        <f t="shared" si="56"/>
        <v>31.03.2024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78" t="str">
        <f t="shared" si="56"/>
        <v>31.03.2024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78" t="str">
        <f t="shared" si="56"/>
        <v>31.03.2024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78" t="str">
        <f t="shared" si="56"/>
        <v>31.03.2024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3410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78" t="str">
        <f t="shared" si="56"/>
        <v>31.03.2024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6323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78" t="str">
        <f t="shared" si="56"/>
        <v>31.03.2024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78" t="str">
        <f t="shared" si="56"/>
        <v>31.03.2024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78" t="str">
        <f t="shared" si="56"/>
        <v>31.03.2024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78" t="str">
        <f t="shared" si="56"/>
        <v>31.03.2024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78" t="str">
        <f t="shared" si="56"/>
        <v>31.03.2024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78" t="str">
        <f t="shared" si="56"/>
        <v>31.03.2024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78" t="str">
        <f t="shared" si="56"/>
        <v>31.03.2024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78" t="str">
        <f t="shared" si="56"/>
        <v>31.03.2024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10915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78" t="str">
        <f t="shared" si="56"/>
        <v>31.03.2024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78" t="str">
        <f t="shared" si="56"/>
        <v>31.03.2024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78" t="str">
        <f t="shared" si="56"/>
        <v>31.03.2024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78" t="str">
        <f t="shared" si="56"/>
        <v>31.03.2024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10915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78" t="str">
        <f t="shared" si="56"/>
        <v>31.03.2024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20648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78" t="str">
        <f t="shared" si="56"/>
        <v>31.03.2024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21561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78" t="str">
        <f t="shared" si="56"/>
        <v>31.03.2024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78" t="str">
        <f t="shared" si="56"/>
        <v>31.03.2024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78" t="str">
        <f t="shared" si="56"/>
        <v>31.03.2024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78" t="str">
        <f t="shared" si="56"/>
        <v>31.03.2024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78" t="str">
        <f t="shared" si="56"/>
        <v>31.03.2024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78" t="str">
        <f t="shared" si="56"/>
        <v>31.03.2024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78" t="str">
        <f t="shared" si="56"/>
        <v>31.03.2024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78" t="str">
        <f t="shared" si="56"/>
        <v>31.03.2024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78" t="str">
        <f t="shared" si="56"/>
        <v>31.03.2024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78" t="str">
        <f t="shared" si="56"/>
        <v>31.03.2024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78" t="str">
        <f t="shared" si="56"/>
        <v>31.03.2024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78" t="str">
        <f t="shared" si="56"/>
        <v>31.03.2024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78" t="str">
        <f t="shared" si="56"/>
        <v>31.03.2024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78" t="str">
        <f t="shared" si="56"/>
        <v>31.03.2024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78" t="str">
        <f t="shared" si="56"/>
        <v>31.03.2024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78" t="str">
        <f t="shared" si="56"/>
        <v>31.03.2024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78" t="str">
        <f t="shared" si="56"/>
        <v>31.03.2024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3410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78" t="str">
        <f t="shared" si="56"/>
        <v>31.03.2024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6323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78" t="str">
        <f t="shared" si="56"/>
        <v>31.03.2024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78" t="str">
        <f t="shared" si="56"/>
        <v>31.03.2024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78" t="str">
        <f t="shared" si="56"/>
        <v>31.03.2024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78" t="str">
        <f t="shared" si="56"/>
        <v>31.03.2024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78" t="str">
        <f t="shared" si="56"/>
        <v>31.03.2024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78" t="str">
        <f t="shared" si="56"/>
        <v>31.03.2024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78" t="str">
        <f t="shared" si="56"/>
        <v>31.03.2024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78" t="str">
        <f t="shared" si="56"/>
        <v>31.03.2024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10915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78" t="str">
        <f t="shared" si="56"/>
        <v>31.03.2024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78" t="str">
        <f t="shared" si="56"/>
        <v>31.03.2024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78" t="str">
        <f t="shared" si="56"/>
        <v>31.03.2024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78" t="str">
        <f t="shared" si="56"/>
        <v>31.03.2024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10915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78" t="str">
        <f t="shared" si="56"/>
        <v>31.03.2024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20648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78" t="str">
        <f t="shared" si="56"/>
        <v>31.03.2024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20648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8" t="str">
        <f aca="true" t="shared" si="59" ref="C976:C1039">endDate</f>
        <v>31.03.2024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78" t="str">
        <f t="shared" si="59"/>
        <v>31.03.2024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78" t="str">
        <f t="shared" si="59"/>
        <v>31.03.2024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78" t="str">
        <f t="shared" si="59"/>
        <v>31.03.2024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78" t="str">
        <f t="shared" si="59"/>
        <v>31.03.2024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78" t="str">
        <f t="shared" si="59"/>
        <v>31.03.2024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913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78" t="str">
        <f t="shared" si="59"/>
        <v>31.03.2024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78" t="str">
        <f t="shared" si="59"/>
        <v>31.03.2024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78" t="str">
        <f t="shared" si="59"/>
        <v>31.03.2024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78" t="str">
        <f t="shared" si="59"/>
        <v>31.03.2024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913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78" t="str">
        <f t="shared" si="59"/>
        <v>31.03.2024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78" t="str">
        <f t="shared" si="59"/>
        <v>31.03.2024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78" t="str">
        <f t="shared" si="59"/>
        <v>31.03.2024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78" t="str">
        <f t="shared" si="59"/>
        <v>31.03.2024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78" t="str">
        <f t="shared" si="59"/>
        <v>31.03.2024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78" t="str">
        <f t="shared" si="59"/>
        <v>31.03.2024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78" t="str">
        <f t="shared" si="59"/>
        <v>31.03.2024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78" t="str">
        <f t="shared" si="59"/>
        <v>31.03.2024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78" t="str">
        <f t="shared" si="59"/>
        <v>31.03.2024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78" t="str">
        <f t="shared" si="59"/>
        <v>31.03.2024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78" t="str">
        <f t="shared" si="59"/>
        <v>31.03.2024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78" t="str">
        <f t="shared" si="59"/>
        <v>31.03.2024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78" t="str">
        <f t="shared" si="59"/>
        <v>31.03.2024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78" t="str">
        <f t="shared" si="59"/>
        <v>31.03.2024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78" t="str">
        <f t="shared" si="59"/>
        <v>31.03.2024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78" t="str">
        <f t="shared" si="59"/>
        <v>31.03.2024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78" t="str">
        <f t="shared" si="59"/>
        <v>31.03.2024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78" t="str">
        <f t="shared" si="59"/>
        <v>31.03.2024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78" t="str">
        <f t="shared" si="59"/>
        <v>31.03.2024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78" t="str">
        <f t="shared" si="59"/>
        <v>31.03.2024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78" t="str">
        <f t="shared" si="59"/>
        <v>31.03.2024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78" t="str">
        <f t="shared" si="59"/>
        <v>31.03.2024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913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78" t="str">
        <f t="shared" si="59"/>
        <v>31.03.2024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78" t="str">
        <f t="shared" si="59"/>
        <v>31.03.2024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78" t="str">
        <f t="shared" si="59"/>
        <v>31.03.2024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78" t="str">
        <f t="shared" si="59"/>
        <v>31.03.2024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78" t="str">
        <f t="shared" si="59"/>
        <v>31.03.2024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78" t="str">
        <f t="shared" si="59"/>
        <v>31.03.2024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78" t="str">
        <f t="shared" si="59"/>
        <v>31.03.2024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78" t="str">
        <f t="shared" si="59"/>
        <v>31.03.2024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78" t="str">
        <f t="shared" si="59"/>
        <v>31.03.2024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78" t="str">
        <f t="shared" si="59"/>
        <v>31.03.2024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78" t="str">
        <f t="shared" si="59"/>
        <v>31.03.2024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78" t="str">
        <f t="shared" si="59"/>
        <v>31.03.2024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33262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78" t="str">
        <f t="shared" si="59"/>
        <v>31.03.2024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78" t="str">
        <f t="shared" si="59"/>
        <v>31.03.2024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78" t="str">
        <f t="shared" si="59"/>
        <v>31.03.2024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33262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78" t="str">
        <f t="shared" si="59"/>
        <v>31.03.2024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1910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78" t="str">
        <f t="shared" si="59"/>
        <v>31.03.2024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78" t="str">
        <f t="shared" si="59"/>
        <v>31.03.2024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78" t="str">
        <f t="shared" si="59"/>
        <v>31.03.2024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78" t="str">
        <f t="shared" si="59"/>
        <v>31.03.2024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78" t="str">
        <f t="shared" si="59"/>
        <v>31.03.2024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78" t="str">
        <f t="shared" si="59"/>
        <v>31.03.2024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78" t="str">
        <f t="shared" si="59"/>
        <v>31.03.2024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78" t="str">
        <f t="shared" si="59"/>
        <v>31.03.2024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78" t="str">
        <f t="shared" si="59"/>
        <v>31.03.2024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78" t="str">
        <f t="shared" si="59"/>
        <v>31.03.2024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4271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78" t="str">
        <f t="shared" si="59"/>
        <v>31.03.2024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78" t="str">
        <f t="shared" si="59"/>
        <v>31.03.2024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4271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78" t="str">
        <f t="shared" si="59"/>
        <v>31.03.2024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78" t="str">
        <f t="shared" si="59"/>
        <v>31.03.2024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78" t="str">
        <f t="shared" si="59"/>
        <v>31.03.2024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25857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78" t="str">
        <f t="shared" si="59"/>
        <v>31.03.2024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13307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8" t="str">
        <f aca="true" t="shared" si="62" ref="C1040:C1103">endDate</f>
        <v>31.03.2024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29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78" t="str">
        <f t="shared" si="62"/>
        <v>31.03.2024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12513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78" t="str">
        <f t="shared" si="62"/>
        <v>31.03.2024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5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78" t="str">
        <f t="shared" si="62"/>
        <v>31.03.2024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78" t="str">
        <f t="shared" si="62"/>
        <v>31.03.2024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78" t="str">
        <f t="shared" si="62"/>
        <v>31.03.2024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78" t="str">
        <f t="shared" si="62"/>
        <v>31.03.2024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78" t="str">
        <f t="shared" si="62"/>
        <v>31.03.2024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3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78" t="str">
        <f t="shared" si="62"/>
        <v>31.03.2024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78" t="str">
        <f t="shared" si="62"/>
        <v>31.03.2024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30128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78" t="str">
        <f t="shared" si="62"/>
        <v>31.03.2024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65300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78" t="str">
        <f t="shared" si="62"/>
        <v>31.03.2024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78" t="str">
        <f t="shared" si="62"/>
        <v>31.03.2024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78" t="str">
        <f t="shared" si="62"/>
        <v>31.03.2024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78" t="str">
        <f t="shared" si="62"/>
        <v>31.03.2024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78" t="str">
        <f t="shared" si="62"/>
        <v>31.03.2024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78" t="str">
        <f t="shared" si="62"/>
        <v>31.03.2024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78" t="str">
        <f t="shared" si="62"/>
        <v>31.03.2024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78" t="str">
        <f t="shared" si="62"/>
        <v>31.03.2024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78" t="str">
        <f t="shared" si="62"/>
        <v>31.03.2024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78" t="str">
        <f t="shared" si="62"/>
        <v>31.03.2024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78" t="str">
        <f t="shared" si="62"/>
        <v>31.03.2024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78" t="str">
        <f t="shared" si="62"/>
        <v>31.03.2024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78" t="str">
        <f t="shared" si="62"/>
        <v>31.03.2024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78" t="str">
        <f t="shared" si="62"/>
        <v>31.03.2024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78" t="str">
        <f t="shared" si="62"/>
        <v>31.03.2024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78" t="str">
        <f t="shared" si="62"/>
        <v>31.03.2024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78" t="str">
        <f t="shared" si="62"/>
        <v>31.03.2024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78" t="str">
        <f t="shared" si="62"/>
        <v>31.03.2024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78" t="str">
        <f t="shared" si="62"/>
        <v>31.03.2024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78" t="str">
        <f t="shared" si="62"/>
        <v>31.03.2024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78" t="str">
        <f t="shared" si="62"/>
        <v>31.03.2024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78" t="str">
        <f t="shared" si="62"/>
        <v>31.03.2024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78" t="str">
        <f t="shared" si="62"/>
        <v>31.03.2024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78" t="str">
        <f t="shared" si="62"/>
        <v>31.03.2024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78" t="str">
        <f t="shared" si="62"/>
        <v>31.03.2024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78" t="str">
        <f t="shared" si="62"/>
        <v>31.03.2024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4271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78" t="str">
        <f t="shared" si="62"/>
        <v>31.03.2024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78" t="str">
        <f t="shared" si="62"/>
        <v>31.03.2024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4271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78" t="str">
        <f t="shared" si="62"/>
        <v>31.03.2024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78" t="str">
        <f t="shared" si="62"/>
        <v>31.03.2024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78" t="str">
        <f t="shared" si="62"/>
        <v>31.03.2024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25857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78" t="str">
        <f t="shared" si="62"/>
        <v>31.03.2024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13307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78" t="str">
        <f t="shared" si="62"/>
        <v>31.03.2024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29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78" t="str">
        <f t="shared" si="62"/>
        <v>31.03.2024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12513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78" t="str">
        <f t="shared" si="62"/>
        <v>31.03.2024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5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78" t="str">
        <f t="shared" si="62"/>
        <v>31.03.2024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78" t="str">
        <f t="shared" si="62"/>
        <v>31.03.2024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78" t="str">
        <f t="shared" si="62"/>
        <v>31.03.2024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78" t="str">
        <f t="shared" si="62"/>
        <v>31.03.2024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78" t="str">
        <f t="shared" si="62"/>
        <v>31.03.2024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3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78" t="str">
        <f t="shared" si="62"/>
        <v>31.03.2024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78" t="str">
        <f t="shared" si="62"/>
        <v>31.03.2024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30128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78" t="str">
        <f t="shared" si="62"/>
        <v>31.03.2024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30128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78" t="str">
        <f t="shared" si="62"/>
        <v>31.03.2024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78" t="str">
        <f t="shared" si="62"/>
        <v>31.03.2024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78" t="str">
        <f t="shared" si="62"/>
        <v>31.03.2024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78" t="str">
        <f t="shared" si="62"/>
        <v>31.03.2024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78" t="str">
        <f t="shared" si="62"/>
        <v>31.03.2024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78" t="str">
        <f t="shared" si="62"/>
        <v>31.03.2024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78" t="str">
        <f t="shared" si="62"/>
        <v>31.03.2024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78" t="str">
        <f t="shared" si="62"/>
        <v>31.03.2024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78" t="str">
        <f t="shared" si="62"/>
        <v>31.03.2024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78" t="str">
        <f t="shared" si="62"/>
        <v>31.03.2024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8" t="str">
        <f aca="true" t="shared" si="65" ref="C1104:C1167">endDate</f>
        <v>31.03.2024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78" t="str">
        <f t="shared" si="65"/>
        <v>31.03.2024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33262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78" t="str">
        <f t="shared" si="65"/>
        <v>31.03.2024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78" t="str">
        <f t="shared" si="65"/>
        <v>31.03.2024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78" t="str">
        <f t="shared" si="65"/>
        <v>31.03.2024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33262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78" t="str">
        <f t="shared" si="65"/>
        <v>31.03.2024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1910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78" t="str">
        <f t="shared" si="65"/>
        <v>31.03.2024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78" t="str">
        <f t="shared" si="65"/>
        <v>31.03.2024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78" t="str">
        <f t="shared" si="65"/>
        <v>31.03.2024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78" t="str">
        <f t="shared" si="65"/>
        <v>31.03.2024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78" t="str">
        <f t="shared" si="65"/>
        <v>31.03.2024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78" t="str">
        <f t="shared" si="65"/>
        <v>31.03.2024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78" t="str">
        <f t="shared" si="65"/>
        <v>31.03.2024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78" t="str">
        <f t="shared" si="65"/>
        <v>31.03.2024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78" t="str">
        <f t="shared" si="65"/>
        <v>31.03.2024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78" t="str">
        <f t="shared" si="65"/>
        <v>31.03.2024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78" t="str">
        <f t="shared" si="65"/>
        <v>31.03.2024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78" t="str">
        <f t="shared" si="65"/>
        <v>31.03.2024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78" t="str">
        <f t="shared" si="65"/>
        <v>31.03.2024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78" t="str">
        <f t="shared" si="65"/>
        <v>31.03.2024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78" t="str">
        <f t="shared" si="65"/>
        <v>31.03.2024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78" t="str">
        <f t="shared" si="65"/>
        <v>31.03.2024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78" t="str">
        <f t="shared" si="65"/>
        <v>31.03.2024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78" t="str">
        <f t="shared" si="65"/>
        <v>31.03.2024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78" t="str">
        <f t="shared" si="65"/>
        <v>31.03.2024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78" t="str">
        <f t="shared" si="65"/>
        <v>31.03.2024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78" t="str">
        <f t="shared" si="65"/>
        <v>31.03.2024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78" t="str">
        <f t="shared" si="65"/>
        <v>31.03.2024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78" t="str">
        <f t="shared" si="65"/>
        <v>31.03.2024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78" t="str">
        <f t="shared" si="65"/>
        <v>31.03.2024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78" t="str">
        <f t="shared" si="65"/>
        <v>31.03.2024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78" t="str">
        <f t="shared" si="65"/>
        <v>31.03.2024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78" t="str">
        <f t="shared" si="65"/>
        <v>31.03.2024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35172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78" t="str">
        <f t="shared" si="65"/>
        <v>31.03.2024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78" t="str">
        <f t="shared" si="65"/>
        <v>31.03.2024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78" t="str">
        <f t="shared" si="65"/>
        <v>31.03.2024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78" t="str">
        <f t="shared" si="65"/>
        <v>31.03.2024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78" t="str">
        <f t="shared" si="65"/>
        <v>31.03.2024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78" t="str">
        <f t="shared" si="65"/>
        <v>31.03.2024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78" t="str">
        <f t="shared" si="65"/>
        <v>31.03.2024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78" t="str">
        <f t="shared" si="65"/>
        <v>31.03.2024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78" t="str">
        <f t="shared" si="65"/>
        <v>31.03.2024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78" t="str">
        <f t="shared" si="65"/>
        <v>31.03.2024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78" t="str">
        <f t="shared" si="65"/>
        <v>31.03.2024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78" t="str">
        <f t="shared" si="65"/>
        <v>31.03.2024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78" t="str">
        <f t="shared" si="65"/>
        <v>31.03.2024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78" t="str">
        <f t="shared" si="65"/>
        <v>31.03.2024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78" t="str">
        <f t="shared" si="65"/>
        <v>31.03.2024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78" t="str">
        <f t="shared" si="65"/>
        <v>31.03.2024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78" t="str">
        <f t="shared" si="65"/>
        <v>31.03.2024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78" t="str">
        <f t="shared" si="65"/>
        <v>31.03.2024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78" t="str">
        <f t="shared" si="65"/>
        <v>31.03.2024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78" t="str">
        <f t="shared" si="65"/>
        <v>31.03.2024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78" t="str">
        <f t="shared" si="65"/>
        <v>31.03.2024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78" t="str">
        <f t="shared" si="65"/>
        <v>31.03.2024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78" t="str">
        <f t="shared" si="65"/>
        <v>31.03.2024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78" t="str">
        <f t="shared" si="65"/>
        <v>31.03.2024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78" t="str">
        <f t="shared" si="65"/>
        <v>31.03.2024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78" t="str">
        <f t="shared" si="65"/>
        <v>31.03.2024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78" t="str">
        <f t="shared" si="65"/>
        <v>31.03.2024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78" t="str">
        <f t="shared" si="65"/>
        <v>31.03.2024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78" t="str">
        <f t="shared" si="65"/>
        <v>31.03.2024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78" t="str">
        <f t="shared" si="65"/>
        <v>31.03.2024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78" t="str">
        <f t="shared" si="65"/>
        <v>31.03.2024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29323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8" t="str">
        <f aca="true" t="shared" si="68" ref="C1168:C1195">endDate</f>
        <v>31.03.2024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29323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78" t="str">
        <f t="shared" si="68"/>
        <v>31.03.2024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78" t="str">
        <f t="shared" si="68"/>
        <v>31.03.2024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78" t="str">
        <f t="shared" si="68"/>
        <v>31.03.2024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78" t="str">
        <f t="shared" si="68"/>
        <v>31.03.2024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78" t="str">
        <f t="shared" si="68"/>
        <v>31.03.2024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78" t="str">
        <f t="shared" si="68"/>
        <v>31.03.2024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78" t="str">
        <f t="shared" si="68"/>
        <v>31.03.2024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78" t="str">
        <f t="shared" si="68"/>
        <v>31.03.2024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78" t="str">
        <f t="shared" si="68"/>
        <v>31.03.2024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78" t="str">
        <f t="shared" si="68"/>
        <v>31.03.2024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29323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78" t="str">
        <f t="shared" si="68"/>
        <v>31.03.2024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29323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78" t="str">
        <f t="shared" si="68"/>
        <v>31.03.2024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78" t="str">
        <f t="shared" si="68"/>
        <v>31.03.2024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78" t="str">
        <f t="shared" si="68"/>
        <v>31.03.2024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78" t="str">
        <f t="shared" si="68"/>
        <v>31.03.2024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78" t="str">
        <f t="shared" si="68"/>
        <v>31.03.2024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78" t="str">
        <f t="shared" si="68"/>
        <v>31.03.2024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78" t="str">
        <f t="shared" si="68"/>
        <v>31.03.2024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78" t="str">
        <f t="shared" si="68"/>
        <v>31.03.2024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78" t="str">
        <f t="shared" si="68"/>
        <v>31.03.2024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78" t="str">
        <f t="shared" si="68"/>
        <v>31.03.2024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78" t="str">
        <f t="shared" si="68"/>
        <v>31.03.2024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78" t="str">
        <f t="shared" si="68"/>
        <v>31.03.2024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78" t="str">
        <f t="shared" si="68"/>
        <v>31.03.2024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78" t="str">
        <f t="shared" si="68"/>
        <v>31.03.2024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78" t="str">
        <f t="shared" si="68"/>
        <v>31.03.2024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78" t="str">
        <f t="shared" si="68"/>
        <v>31.03.2024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7"/>
      <c r="F1196" s="499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8" t="str">
        <f aca="true" t="shared" si="71" ref="C1197:C1228">endDate</f>
        <v>31.03.2024</v>
      </c>
      <c r="D1197" s="105" t="s">
        <v>763</v>
      </c>
      <c r="E1197" s="105">
        <v>1</v>
      </c>
      <c r="F1197" s="105" t="s">
        <v>762</v>
      </c>
      <c r="H1197" s="496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78" t="str">
        <f t="shared" si="71"/>
        <v>31.03.2024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78" t="str">
        <f t="shared" si="71"/>
        <v>31.03.2024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78" t="str">
        <f t="shared" si="71"/>
        <v>31.03.2024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78" t="str">
        <f t="shared" si="71"/>
        <v>31.03.2024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78" t="str">
        <f t="shared" si="71"/>
        <v>31.03.2024</v>
      </c>
      <c r="D1202" s="105" t="s">
        <v>770</v>
      </c>
      <c r="E1202" s="105">
        <v>1</v>
      </c>
      <c r="F1202" s="105" t="s">
        <v>761</v>
      </c>
      <c r="H1202" s="496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78" t="str">
        <f t="shared" si="71"/>
        <v>31.03.2024</v>
      </c>
      <c r="D1203" s="105" t="s">
        <v>772</v>
      </c>
      <c r="E1203" s="105">
        <v>1</v>
      </c>
      <c r="F1203" s="105" t="s">
        <v>762</v>
      </c>
      <c r="H1203" s="496">
        <f>'Справка 8'!C20</f>
        <v>491811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78" t="str">
        <f t="shared" si="71"/>
        <v>31.03.2024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78" t="str">
        <f t="shared" si="71"/>
        <v>31.03.2024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78" t="str">
        <f t="shared" si="71"/>
        <v>31.03.2024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78" t="str">
        <f t="shared" si="71"/>
        <v>31.03.2024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78" t="str">
        <f t="shared" si="71"/>
        <v>31.03.2024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78" t="str">
        <f t="shared" si="71"/>
        <v>31.03.2024</v>
      </c>
      <c r="D1209" s="105" t="s">
        <v>784</v>
      </c>
      <c r="E1209" s="105">
        <v>1</v>
      </c>
      <c r="F1209" s="105" t="s">
        <v>783</v>
      </c>
      <c r="H1209" s="496">
        <f>'Справка 8'!C26</f>
        <v>1290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78" t="str">
        <f t="shared" si="71"/>
        <v>31.03.2024</v>
      </c>
      <c r="D1210" s="105" t="s">
        <v>786</v>
      </c>
      <c r="E1210" s="105">
        <v>1</v>
      </c>
      <c r="F1210" s="105" t="s">
        <v>771</v>
      </c>
      <c r="H1210" s="496">
        <f>'Справка 8'!C27</f>
        <v>493101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78" t="str">
        <f t="shared" si="71"/>
        <v>31.03.2024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78" t="str">
        <f t="shared" si="71"/>
        <v>31.03.2024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78" t="str">
        <f t="shared" si="71"/>
        <v>31.03.2024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78" t="str">
        <f t="shared" si="71"/>
        <v>31.03.2024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78" t="str">
        <f t="shared" si="71"/>
        <v>31.03.2024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78" t="str">
        <f t="shared" si="71"/>
        <v>31.03.2024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78" t="str">
        <f t="shared" si="71"/>
        <v>31.03.2024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78" t="str">
        <f t="shared" si="71"/>
        <v>31.03.2024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78" t="str">
        <f t="shared" si="71"/>
        <v>31.03.2024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78" t="str">
        <f t="shared" si="71"/>
        <v>31.03.2024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78" t="str">
        <f t="shared" si="71"/>
        <v>31.03.2024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78" t="str">
        <f t="shared" si="71"/>
        <v>31.03.2024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78" t="str">
        <f t="shared" si="71"/>
        <v>31.03.2024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78" t="str">
        <f t="shared" si="71"/>
        <v>31.03.2024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78" t="str">
        <f t="shared" si="71"/>
        <v>31.03.2024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78" t="str">
        <f t="shared" si="71"/>
        <v>31.03.2024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78" t="str">
        <f t="shared" si="71"/>
        <v>31.03.2024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78" t="str">
        <f t="shared" si="71"/>
        <v>31.03.2024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8" t="str">
        <f aca="true" t="shared" si="74" ref="C1229:C1260">endDate</f>
        <v>31.03.2024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78" t="str">
        <f t="shared" si="74"/>
        <v>31.03.2024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78" t="str">
        <f t="shared" si="74"/>
        <v>31.03.2024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78" t="str">
        <f t="shared" si="74"/>
        <v>31.03.2024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78" t="str">
        <f t="shared" si="74"/>
        <v>31.03.2024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78" t="str">
        <f t="shared" si="74"/>
        <v>31.03.2024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78" t="str">
        <f t="shared" si="74"/>
        <v>31.03.2024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78" t="str">
        <f t="shared" si="74"/>
        <v>31.03.2024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78" t="str">
        <f t="shared" si="74"/>
        <v>31.03.2024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78" t="str">
        <f t="shared" si="74"/>
        <v>31.03.2024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78" t="str">
        <f t="shared" si="74"/>
        <v>31.03.2024</v>
      </c>
      <c r="D1239" s="105" t="s">
        <v>763</v>
      </c>
      <c r="E1239" s="105">
        <v>4</v>
      </c>
      <c r="F1239" s="105" t="s">
        <v>762</v>
      </c>
      <c r="H1239" s="496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78" t="str">
        <f t="shared" si="74"/>
        <v>31.03.2024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78" t="str">
        <f t="shared" si="74"/>
        <v>31.03.2024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78" t="str">
        <f t="shared" si="74"/>
        <v>31.03.2024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78" t="str">
        <f t="shared" si="74"/>
        <v>31.03.2024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78" t="str">
        <f t="shared" si="74"/>
        <v>31.03.2024</v>
      </c>
      <c r="D1244" s="105" t="s">
        <v>770</v>
      </c>
      <c r="E1244" s="105">
        <v>4</v>
      </c>
      <c r="F1244" s="105" t="s">
        <v>761</v>
      </c>
      <c r="H1244" s="496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78" t="str">
        <f t="shared" si="74"/>
        <v>31.03.2024</v>
      </c>
      <c r="D1245" s="105" t="s">
        <v>772</v>
      </c>
      <c r="E1245" s="105">
        <v>4</v>
      </c>
      <c r="F1245" s="105" t="s">
        <v>762</v>
      </c>
      <c r="H1245" s="496">
        <f>'Справка 8'!F20</f>
        <v>51557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78" t="str">
        <f t="shared" si="74"/>
        <v>31.03.2024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78" t="str">
        <f t="shared" si="74"/>
        <v>31.03.2024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78" t="str">
        <f t="shared" si="74"/>
        <v>31.03.2024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78" t="str">
        <f t="shared" si="74"/>
        <v>31.03.2024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78" t="str">
        <f t="shared" si="74"/>
        <v>31.03.2024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78" t="str">
        <f t="shared" si="74"/>
        <v>31.03.2024</v>
      </c>
      <c r="D1251" s="105" t="s">
        <v>784</v>
      </c>
      <c r="E1251" s="105">
        <v>4</v>
      </c>
      <c r="F1251" s="105" t="s">
        <v>783</v>
      </c>
      <c r="H1251" s="496">
        <f>'Справка 8'!F26</f>
        <v>1811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78" t="str">
        <f t="shared" si="74"/>
        <v>31.03.2024</v>
      </c>
      <c r="D1252" s="105" t="s">
        <v>786</v>
      </c>
      <c r="E1252" s="105">
        <v>4</v>
      </c>
      <c r="F1252" s="105" t="s">
        <v>771</v>
      </c>
      <c r="H1252" s="496">
        <f>'Справка 8'!F27</f>
        <v>53368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78" t="str">
        <f t="shared" si="74"/>
        <v>31.03.2024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78" t="str">
        <f t="shared" si="74"/>
        <v>31.03.2024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78" t="str">
        <f t="shared" si="74"/>
        <v>31.03.2024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78" t="str">
        <f t="shared" si="74"/>
        <v>31.03.2024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78" t="str">
        <f t="shared" si="74"/>
        <v>31.03.2024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78" t="str">
        <f t="shared" si="74"/>
        <v>31.03.2024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78" t="str">
        <f t="shared" si="74"/>
        <v>31.03.2024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78" t="str">
        <f t="shared" si="74"/>
        <v>31.03.2024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8" t="str">
        <f aca="true" t="shared" si="77" ref="C1261:C1294">endDate</f>
        <v>31.03.2024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78" t="str">
        <f t="shared" si="77"/>
        <v>31.03.2024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78" t="str">
        <f t="shared" si="77"/>
        <v>31.03.2024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78" t="str">
        <f t="shared" si="77"/>
        <v>31.03.2024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78" t="str">
        <f t="shared" si="77"/>
        <v>31.03.2024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78" t="str">
        <f t="shared" si="77"/>
        <v>31.03.2024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78" t="str">
        <f t="shared" si="77"/>
        <v>31.03.2024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78" t="str">
        <f t="shared" si="77"/>
        <v>31.03.2024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78" t="str">
        <f t="shared" si="77"/>
        <v>31.03.2024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78" t="str">
        <f t="shared" si="77"/>
        <v>31.03.2024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78" t="str">
        <f t="shared" si="77"/>
        <v>31.03.2024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78" t="str">
        <f t="shared" si="77"/>
        <v>31.03.2024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78" t="str">
        <f t="shared" si="77"/>
        <v>31.03.2024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78" t="str">
        <f t="shared" si="77"/>
        <v>31.03.2024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78" t="str">
        <f t="shared" si="77"/>
        <v>31.03.2024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78" t="str">
        <f t="shared" si="77"/>
        <v>31.03.2024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78" t="str">
        <f t="shared" si="77"/>
        <v>31.03.2024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78" t="str">
        <f t="shared" si="77"/>
        <v>31.03.2024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78" t="str">
        <f t="shared" si="77"/>
        <v>31.03.2024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78" t="str">
        <f t="shared" si="77"/>
        <v>31.03.2024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78" t="str">
        <f t="shared" si="77"/>
        <v>31.03.2024</v>
      </c>
      <c r="D1281" s="105" t="s">
        <v>763</v>
      </c>
      <c r="E1281" s="105">
        <v>7</v>
      </c>
      <c r="F1281" s="105" t="s">
        <v>762</v>
      </c>
      <c r="H1281" s="496">
        <f>'Справка 8'!I13</f>
        <v>9716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78" t="str">
        <f t="shared" si="77"/>
        <v>31.03.2024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78" t="str">
        <f t="shared" si="77"/>
        <v>31.03.2024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78" t="str">
        <f t="shared" si="77"/>
        <v>31.03.2024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78" t="str">
        <f t="shared" si="77"/>
        <v>31.03.2024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78" t="str">
        <f t="shared" si="77"/>
        <v>31.03.2024</v>
      </c>
      <c r="D1286" s="105" t="s">
        <v>770</v>
      </c>
      <c r="E1286" s="105">
        <v>7</v>
      </c>
      <c r="F1286" s="105" t="s">
        <v>761</v>
      </c>
      <c r="H1286" s="496">
        <f>'Справка 8'!I18</f>
        <v>9716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78" t="str">
        <f t="shared" si="77"/>
        <v>31.03.2024</v>
      </c>
      <c r="D1287" s="105" t="s">
        <v>772</v>
      </c>
      <c r="E1287" s="105">
        <v>7</v>
      </c>
      <c r="F1287" s="105" t="s">
        <v>762</v>
      </c>
      <c r="H1287" s="496">
        <f>'Справка 8'!I20</f>
        <v>51557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78" t="str">
        <f t="shared" si="77"/>
        <v>31.03.2024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78" t="str">
        <f t="shared" si="77"/>
        <v>31.03.2024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78" t="str">
        <f t="shared" si="77"/>
        <v>31.03.2024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78" t="str">
        <f t="shared" si="77"/>
        <v>31.03.2024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78" t="str">
        <f t="shared" si="77"/>
        <v>31.03.2024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78" t="str">
        <f t="shared" si="77"/>
        <v>31.03.2024</v>
      </c>
      <c r="D1293" s="105" t="s">
        <v>784</v>
      </c>
      <c r="E1293" s="105">
        <v>7</v>
      </c>
      <c r="F1293" s="105" t="s">
        <v>783</v>
      </c>
      <c r="H1293" s="496">
        <f>'Справка 8'!I26</f>
        <v>1811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78" t="str">
        <f t="shared" si="77"/>
        <v>31.03.2024</v>
      </c>
      <c r="D1294" s="105" t="s">
        <v>786</v>
      </c>
      <c r="E1294" s="105">
        <v>7</v>
      </c>
      <c r="F1294" s="105" t="s">
        <v>771</v>
      </c>
      <c r="H1294" s="496">
        <f>'Справка 8'!I27</f>
        <v>53368</v>
      </c>
    </row>
    <row r="1295" spans="3:6" s="495" customFormat="1" ht="15.75">
      <c r="C1295" s="577"/>
      <c r="F1295" s="499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8" t="str">
        <f aca="true" t="shared" si="80" ref="C1296:C1335">endDate</f>
        <v>31.03.2024</v>
      </c>
      <c r="D1296" s="105" t="s">
        <v>793</v>
      </c>
      <c r="E1296" s="105">
        <v>1</v>
      </c>
      <c r="F1296" s="105" t="s">
        <v>792</v>
      </c>
      <c r="H1296" s="496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78" t="str">
        <f t="shared" si="80"/>
        <v>31.03.2024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78" t="str">
        <f t="shared" si="80"/>
        <v>31.03.2024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78" t="str">
        <f t="shared" si="80"/>
        <v>31.03.2024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78" t="str">
        <f t="shared" si="80"/>
        <v>31.03.2024</v>
      </c>
      <c r="D1300" s="105" t="s">
        <v>802</v>
      </c>
      <c r="E1300" s="105">
        <v>1</v>
      </c>
      <c r="F1300" s="105" t="s">
        <v>791</v>
      </c>
      <c r="H1300" s="496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78" t="str">
        <f t="shared" si="80"/>
        <v>31.03.2024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78" t="str">
        <f t="shared" si="80"/>
        <v>31.03.2024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78" t="str">
        <f t="shared" si="80"/>
        <v>31.03.2024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78" t="str">
        <f t="shared" si="80"/>
        <v>31.03.2024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78" t="str">
        <f t="shared" si="80"/>
        <v>31.03.2024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78" t="str">
        <f t="shared" si="80"/>
        <v>31.03.2024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78" t="str">
        <f t="shared" si="80"/>
        <v>31.03.2024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78" t="str">
        <f t="shared" si="80"/>
        <v>31.03.2024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78" t="str">
        <f t="shared" si="80"/>
        <v>31.03.2024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78" t="str">
        <f t="shared" si="80"/>
        <v>31.03.2024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78" t="str">
        <f t="shared" si="80"/>
        <v>31.03.2024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78" t="str">
        <f t="shared" si="80"/>
        <v>31.03.2024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78" t="str">
        <f t="shared" si="80"/>
        <v>31.03.2024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78" t="str">
        <f t="shared" si="80"/>
        <v>31.03.2024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78" t="str">
        <f t="shared" si="80"/>
        <v>31.03.2024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78" t="str">
        <f t="shared" si="80"/>
        <v>31.03.2024</v>
      </c>
      <c r="D1316" s="105" t="s">
        <v>793</v>
      </c>
      <c r="E1316" s="105">
        <v>3</v>
      </c>
      <c r="F1316" s="105" t="s">
        <v>792</v>
      </c>
      <c r="H1316" s="496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78" t="str">
        <f t="shared" si="80"/>
        <v>31.03.2024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78" t="str">
        <f t="shared" si="80"/>
        <v>31.03.2024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78" t="str">
        <f t="shared" si="80"/>
        <v>31.03.2024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78" t="str">
        <f t="shared" si="80"/>
        <v>31.03.2024</v>
      </c>
      <c r="D1320" s="105" t="s">
        <v>802</v>
      </c>
      <c r="E1320" s="105">
        <v>3</v>
      </c>
      <c r="F1320" s="105" t="s">
        <v>791</v>
      </c>
      <c r="H1320" s="496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78" t="str">
        <f t="shared" si="80"/>
        <v>31.03.2024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78" t="str">
        <f t="shared" si="80"/>
        <v>31.03.2024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78" t="str">
        <f t="shared" si="80"/>
        <v>31.03.2024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78" t="str">
        <f t="shared" si="80"/>
        <v>31.03.2024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78" t="str">
        <f t="shared" si="80"/>
        <v>31.03.2024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78" t="str">
        <f t="shared" si="80"/>
        <v>31.03.2024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78" t="str">
        <f t="shared" si="80"/>
        <v>31.03.2024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78" t="str">
        <f t="shared" si="80"/>
        <v>31.03.2024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78" t="str">
        <f t="shared" si="80"/>
        <v>31.03.2024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78" t="str">
        <f t="shared" si="80"/>
        <v>31.03.2024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78" t="str">
        <f t="shared" si="80"/>
        <v>31.03.2024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78" t="str">
        <f t="shared" si="80"/>
        <v>31.03.2024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78" t="str">
        <f t="shared" si="80"/>
        <v>31.03.2024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78" t="str">
        <f t="shared" si="80"/>
        <v>31.03.2024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78" t="str">
        <f t="shared" si="80"/>
        <v>31.03.2024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6">
        <f>G12+G15+G16+G17</f>
        <v>9995</v>
      </c>
      <c r="H18" s="607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0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0">
        <f>SUM(G23:G25)</f>
        <v>999</v>
      </c>
      <c r="H22" s="611">
        <f>SUM(H23:H25)</f>
        <v>999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693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4">
        <f>G20+G21+G22</f>
        <v>999</v>
      </c>
      <c r="H26" s="595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0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8278</v>
      </c>
      <c r="H28" s="593">
        <f>SUM(H29:H31)</f>
        <v>7812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8278</v>
      </c>
      <c r="H29" s="196">
        <v>7812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465</v>
      </c>
      <c r="H32" s="196">
        <v>466</v>
      </c>
      <c r="M32" s="98"/>
    </row>
    <row r="33" spans="1:8" ht="15.75">
      <c r="A33" s="480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2" t="s">
        <v>104</v>
      </c>
      <c r="F34" s="95" t="s">
        <v>105</v>
      </c>
      <c r="G34" s="594">
        <f>G28+G32+G33</f>
        <v>8743</v>
      </c>
      <c r="H34" s="595">
        <f>H28+H32+H33</f>
        <v>8278</v>
      </c>
    </row>
    <row r="35" spans="1:8" ht="15.75">
      <c r="A35" s="89" t="s">
        <v>106</v>
      </c>
      <c r="B35" s="94" t="s">
        <v>107</v>
      </c>
      <c r="C35" s="592">
        <f>SUM(C36:C39)</f>
        <v>9716</v>
      </c>
      <c r="D35" s="593">
        <f>SUM(D36:D39)</f>
        <v>9716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9716</v>
      </c>
      <c r="D36" s="196">
        <v>9716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6">
        <f>G26+G18+G34</f>
        <v>19737</v>
      </c>
      <c r="H37" s="597">
        <f>H26+H18+H34</f>
        <v>19272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409.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409.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409.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409.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409.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409.5">
      <c r="A46" s="471" t="s">
        <v>137</v>
      </c>
      <c r="B46" s="96" t="s">
        <v>138</v>
      </c>
      <c r="C46" s="594">
        <f>C35+C40+C45</f>
        <v>9716</v>
      </c>
      <c r="D46" s="595">
        <f>D35+D40+D45</f>
        <v>9716</v>
      </c>
      <c r="E46" s="201" t="s">
        <v>139</v>
      </c>
      <c r="F46" s="93" t="s">
        <v>140</v>
      </c>
      <c r="G46" s="197"/>
      <c r="H46" s="196"/>
      <c r="M46" s="98"/>
    </row>
    <row r="47" spans="1:8" ht="409.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409.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33262</v>
      </c>
      <c r="H48" s="196">
        <v>5996</v>
      </c>
      <c r="M48" s="98"/>
    </row>
    <row r="49" spans="1:8" ht="409.5">
      <c r="A49" s="89" t="s">
        <v>148</v>
      </c>
      <c r="B49" s="94" t="s">
        <v>149</v>
      </c>
      <c r="C49" s="197">
        <v>913</v>
      </c>
      <c r="D49" s="196">
        <v>906</v>
      </c>
      <c r="E49" s="89" t="s">
        <v>150</v>
      </c>
      <c r="F49" s="93" t="s">
        <v>151</v>
      </c>
      <c r="G49" s="197"/>
      <c r="H49" s="196"/>
    </row>
    <row r="50" spans="1:8" ht="409.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33262</v>
      </c>
      <c r="H50" s="593">
        <f>SUM(H44:H49)</f>
        <v>5996</v>
      </c>
    </row>
    <row r="51" spans="1:8" ht="409.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409.5">
      <c r="A52" s="480" t="s">
        <v>156</v>
      </c>
      <c r="B52" s="96" t="s">
        <v>157</v>
      </c>
      <c r="C52" s="594">
        <f>SUM(C48:C51)</f>
        <v>913</v>
      </c>
      <c r="D52" s="595">
        <f>SUM(D48:D51)</f>
        <v>906</v>
      </c>
      <c r="E52" s="201" t="s">
        <v>158</v>
      </c>
      <c r="F52" s="95" t="s">
        <v>159</v>
      </c>
      <c r="G52" s="197"/>
      <c r="H52" s="196"/>
    </row>
    <row r="53" spans="1:8" ht="409.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409.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1910</v>
      </c>
      <c r="H54" s="196">
        <v>1836</v>
      </c>
    </row>
    <row r="55" spans="1:8" ht="409.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8">
        <f>C20+C21+C22+C28+C33+C46+C52+C54+C55</f>
        <v>10629</v>
      </c>
      <c r="D56" s="599">
        <f>D20+D21+D22+D28+D33+D46+D52+D54+D55</f>
        <v>10622</v>
      </c>
      <c r="E56" s="100" t="s">
        <v>850</v>
      </c>
      <c r="F56" s="99" t="s">
        <v>172</v>
      </c>
      <c r="G56" s="596">
        <f>G50+G52+G53+G54+G55</f>
        <v>35172</v>
      </c>
      <c r="H56" s="597">
        <f>H50+H52+H53+H54+H55</f>
        <v>7832</v>
      </c>
      <c r="M56" s="98"/>
    </row>
    <row r="57" spans="1:8" ht="409.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409.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7"/>
    </row>
    <row r="60" spans="1:13" ht="409.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4271</v>
      </c>
      <c r="H60" s="197">
        <v>6340</v>
      </c>
      <c r="M60" s="98"/>
    </row>
    <row r="61" spans="1:8" ht="409.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25857</v>
      </c>
      <c r="H61" s="593">
        <f>SUM(H62:H68)</f>
        <v>35774</v>
      </c>
    </row>
    <row r="62" spans="1:13" ht="409.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409.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13307</v>
      </c>
      <c r="H63" s="197">
        <v>13367</v>
      </c>
    </row>
    <row r="64" spans="1:13" ht="409.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</v>
      </c>
      <c r="H64" s="197">
        <v>22</v>
      </c>
      <c r="M64" s="98"/>
    </row>
    <row r="65" spans="1:8" ht="409.5">
      <c r="A65" s="480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12513</v>
      </c>
      <c r="H65" s="197">
        <v>22382</v>
      </c>
    </row>
    <row r="66" spans="1:8" ht="409.5">
      <c r="A66" s="89"/>
      <c r="B66" s="96"/>
      <c r="C66" s="592"/>
      <c r="D66" s="593"/>
      <c r="E66" s="89" t="s">
        <v>204</v>
      </c>
      <c r="F66" s="93" t="s">
        <v>205</v>
      </c>
      <c r="G66" s="197">
        <v>5</v>
      </c>
      <c r="H66" s="197">
        <v>2</v>
      </c>
    </row>
    <row r="67" spans="1:8" ht="409.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3</v>
      </c>
      <c r="H67" s="197">
        <v>1</v>
      </c>
    </row>
    <row r="68" spans="1:8" ht="409.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409.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/>
      <c r="H69" s="197"/>
    </row>
    <row r="70" spans="1:8" ht="409.5">
      <c r="A70" s="89" t="s">
        <v>214</v>
      </c>
      <c r="B70" s="91" t="s">
        <v>215</v>
      </c>
      <c r="C70" s="197">
        <v>3410</v>
      </c>
      <c r="D70" s="197">
        <v>450</v>
      </c>
      <c r="E70" s="89" t="s">
        <v>219</v>
      </c>
      <c r="F70" s="93" t="s">
        <v>220</v>
      </c>
      <c r="G70" s="197"/>
      <c r="H70" s="197"/>
    </row>
    <row r="71" spans="1:8" ht="409.5">
      <c r="A71" s="89" t="s">
        <v>217</v>
      </c>
      <c r="B71" s="91" t="s">
        <v>218</v>
      </c>
      <c r="C71" s="197">
        <v>6323</v>
      </c>
      <c r="D71" s="197">
        <v>6219</v>
      </c>
      <c r="E71" s="472" t="s">
        <v>47</v>
      </c>
      <c r="F71" s="95" t="s">
        <v>223</v>
      </c>
      <c r="G71" s="594">
        <f>G59+G60+G61+G69+G70</f>
        <v>30128</v>
      </c>
      <c r="H71" s="595">
        <f>H59+H60+H61+H69+H70</f>
        <v>42114</v>
      </c>
    </row>
    <row r="72" spans="1:8" ht="409.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409.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409.5">
      <c r="A74" s="89" t="s">
        <v>226</v>
      </c>
      <c r="B74" s="91" t="s">
        <v>227</v>
      </c>
      <c r="C74" s="197"/>
      <c r="D74" s="197"/>
      <c r="E74" s="568"/>
      <c r="F74" s="569"/>
      <c r="G74" s="592"/>
      <c r="H74" s="618"/>
    </row>
    <row r="75" spans="1:8" ht="409.5">
      <c r="A75" s="89" t="s">
        <v>228</v>
      </c>
      <c r="B75" s="91" t="s">
        <v>229</v>
      </c>
      <c r="C75" s="197">
        <v>10915</v>
      </c>
      <c r="D75" s="197">
        <v>382</v>
      </c>
      <c r="E75" s="483" t="s">
        <v>160</v>
      </c>
      <c r="F75" s="95" t="s">
        <v>233</v>
      </c>
      <c r="G75" s="476"/>
      <c r="H75" s="477"/>
    </row>
    <row r="76" spans="1:8" ht="409.5">
      <c r="A76" s="480" t="s">
        <v>77</v>
      </c>
      <c r="B76" s="96" t="s">
        <v>232</v>
      </c>
      <c r="C76" s="594">
        <f>SUM(C68:C75)</f>
        <v>20648</v>
      </c>
      <c r="D76" s="595">
        <f>SUM(D68:D75)</f>
        <v>7051</v>
      </c>
      <c r="E76" s="568"/>
      <c r="F76" s="569"/>
      <c r="G76" s="592"/>
      <c r="H76" s="618"/>
    </row>
    <row r="77" spans="1:8" ht="409.5">
      <c r="A77" s="89"/>
      <c r="B77" s="91"/>
      <c r="C77" s="592"/>
      <c r="D77" s="593"/>
      <c r="E77" s="471" t="s">
        <v>234</v>
      </c>
      <c r="F77" s="95" t="s">
        <v>235</v>
      </c>
      <c r="G77" s="476"/>
      <c r="H77" s="477"/>
    </row>
    <row r="78" spans="1:13" ht="409.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409.5">
      <c r="A79" s="89" t="s">
        <v>237</v>
      </c>
      <c r="B79" s="91" t="s">
        <v>238</v>
      </c>
      <c r="C79" s="592">
        <f>SUM(C80:C82)</f>
        <v>53368</v>
      </c>
      <c r="D79" s="593">
        <f>SUM(D80:D82)</f>
        <v>51543</v>
      </c>
      <c r="E79" s="205" t="s">
        <v>849</v>
      </c>
      <c r="F79" s="99" t="s">
        <v>241</v>
      </c>
      <c r="G79" s="596">
        <f>G71+G73+G75+G77</f>
        <v>30128</v>
      </c>
      <c r="H79" s="597">
        <f>H71+H73+H75+H77</f>
        <v>42114</v>
      </c>
    </row>
    <row r="80" spans="1:8" ht="409.5">
      <c r="A80" s="89" t="s">
        <v>239</v>
      </c>
      <c r="B80" s="91" t="s">
        <v>240</v>
      </c>
      <c r="C80" s="197"/>
      <c r="D80" s="197"/>
      <c r="E80" s="568"/>
      <c r="F80" s="569"/>
      <c r="G80" s="592"/>
      <c r="H80" s="618"/>
    </row>
    <row r="81" spans="1:8" ht="409.5">
      <c r="A81" s="89" t="s">
        <v>242</v>
      </c>
      <c r="B81" s="91" t="s">
        <v>243</v>
      </c>
      <c r="C81" s="197"/>
      <c r="D81" s="197"/>
      <c r="E81" s="89"/>
      <c r="F81" s="102"/>
      <c r="G81" s="619"/>
      <c r="H81" s="620"/>
    </row>
    <row r="82" spans="1:8" ht="409.5">
      <c r="A82" s="89" t="s">
        <v>244</v>
      </c>
      <c r="B82" s="91" t="s">
        <v>245</v>
      </c>
      <c r="C82" s="197">
        <v>53368</v>
      </c>
      <c r="D82" s="197">
        <v>51543</v>
      </c>
      <c r="E82" s="207"/>
      <c r="F82" s="103"/>
      <c r="G82" s="619"/>
      <c r="H82" s="620"/>
    </row>
    <row r="83" spans="1:8" ht="409.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409.5">
      <c r="A84" s="89" t="s">
        <v>133</v>
      </c>
      <c r="B84" s="91" t="s">
        <v>248</v>
      </c>
      <c r="C84" s="197"/>
      <c r="D84" s="197"/>
      <c r="E84" s="207"/>
      <c r="F84" s="103"/>
      <c r="G84" s="619"/>
      <c r="H84" s="620"/>
    </row>
    <row r="85" spans="1:8" ht="409.5">
      <c r="A85" s="480" t="s">
        <v>249</v>
      </c>
      <c r="B85" s="96" t="s">
        <v>250</v>
      </c>
      <c r="C85" s="594">
        <f>C84+C83+C79</f>
        <v>53368</v>
      </c>
      <c r="D85" s="595">
        <f>D84+D83+D79</f>
        <v>51543</v>
      </c>
      <c r="E85" s="204"/>
      <c r="F85" s="103"/>
      <c r="G85" s="619"/>
      <c r="H85" s="620"/>
    </row>
    <row r="86" spans="1:13" ht="409.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409.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409.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9"/>
      <c r="H88" s="620"/>
      <c r="M88" s="98"/>
    </row>
    <row r="89" spans="1:8" ht="409.5">
      <c r="A89" s="89" t="s">
        <v>254</v>
      </c>
      <c r="B89" s="91" t="s">
        <v>255</v>
      </c>
      <c r="C89" s="197">
        <v>380</v>
      </c>
      <c r="D89" s="196">
        <v>1</v>
      </c>
      <c r="E89" s="204"/>
      <c r="F89" s="103"/>
      <c r="G89" s="619"/>
      <c r="H89" s="620"/>
    </row>
    <row r="90" spans="1:13" ht="409.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409.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409.5">
      <c r="A92" s="480" t="s">
        <v>848</v>
      </c>
      <c r="B92" s="96" t="s">
        <v>260</v>
      </c>
      <c r="C92" s="594">
        <f>SUM(C88:C91)</f>
        <v>381</v>
      </c>
      <c r="D92" s="595">
        <f>SUM(D88:D91)</f>
        <v>2</v>
      </c>
      <c r="E92" s="204"/>
      <c r="F92" s="103"/>
      <c r="G92" s="619"/>
      <c r="H92" s="620"/>
      <c r="M92" s="98"/>
    </row>
    <row r="93" spans="1:8" ht="409.5">
      <c r="A93" s="471" t="s">
        <v>261</v>
      </c>
      <c r="B93" s="96" t="s">
        <v>262</v>
      </c>
      <c r="C93" s="476">
        <v>11</v>
      </c>
      <c r="D93" s="477"/>
      <c r="E93" s="204"/>
      <c r="F93" s="103"/>
      <c r="G93" s="619"/>
      <c r="H93" s="620"/>
    </row>
    <row r="94" spans="1:13" ht="16.5" thickBot="1">
      <c r="A94" s="488" t="s">
        <v>263</v>
      </c>
      <c r="B94" s="226" t="s">
        <v>264</v>
      </c>
      <c r="C94" s="598">
        <f>C65+C76+C85+C92+C93</f>
        <v>74408</v>
      </c>
      <c r="D94" s="599">
        <f>D65+D76+D85+D92+D93</f>
        <v>58596</v>
      </c>
      <c r="E94" s="227"/>
      <c r="F94" s="228"/>
      <c r="G94" s="621"/>
      <c r="H94" s="622"/>
      <c r="M94" s="98"/>
    </row>
    <row r="95" spans="1:8" ht="32.25" thickBot="1">
      <c r="A95" s="485" t="s">
        <v>265</v>
      </c>
      <c r="B95" s="486" t="s">
        <v>266</v>
      </c>
      <c r="C95" s="600">
        <f>C94+C56</f>
        <v>85037</v>
      </c>
      <c r="D95" s="601">
        <f>D94+D56</f>
        <v>69218</v>
      </c>
      <c r="E95" s="229" t="s">
        <v>941</v>
      </c>
      <c r="F95" s="487" t="s">
        <v>268</v>
      </c>
      <c r="G95" s="600">
        <f>G37+G40+G56+G79</f>
        <v>85037</v>
      </c>
      <c r="H95" s="601">
        <f>H37+H40+H56+H79</f>
        <v>69218</v>
      </c>
    </row>
    <row r="96" spans="1:13" ht="409.5">
      <c r="A96" s="174"/>
      <c r="B96" s="570"/>
      <c r="C96" s="174"/>
      <c r="D96" s="174"/>
      <c r="E96" s="571"/>
      <c r="M96" s="98"/>
    </row>
    <row r="97" spans="1:13" ht="409.5">
      <c r="A97" s="573"/>
      <c r="B97" s="570"/>
      <c r="C97" s="174"/>
      <c r="D97" s="174"/>
      <c r="E97" s="571"/>
      <c r="M97" s="98"/>
    </row>
    <row r="98" spans="1:13" ht="409.5">
      <c r="A98" s="691" t="s">
        <v>975</v>
      </c>
      <c r="B98" s="700" t="str">
        <f>pdeReportingDate</f>
        <v>30.04.2024</v>
      </c>
      <c r="C98" s="700"/>
      <c r="D98" s="700"/>
      <c r="E98" s="700"/>
      <c r="F98" s="700"/>
      <c r="G98" s="700"/>
      <c r="H98" s="700"/>
      <c r="M98" s="98"/>
    </row>
    <row r="99" spans="1:13" ht="409.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409.5">
      <c r="A100" s="692" t="s">
        <v>8</v>
      </c>
      <c r="B100" s="701" t="str">
        <f>authorName</f>
        <v>Стела Григорова</v>
      </c>
      <c r="C100" s="701"/>
      <c r="D100" s="701"/>
      <c r="E100" s="701"/>
      <c r="F100" s="701"/>
      <c r="G100" s="701"/>
      <c r="H100" s="701"/>
    </row>
    <row r="101" spans="1:8" ht="409.5">
      <c r="A101" s="692"/>
      <c r="B101" s="80"/>
      <c r="C101" s="80"/>
      <c r="D101" s="80"/>
      <c r="E101" s="80"/>
      <c r="F101" s="80"/>
      <c r="G101" s="80"/>
      <c r="H101" s="80"/>
    </row>
    <row r="102" spans="1:8" ht="409.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977</v>
      </c>
      <c r="C103" s="699"/>
      <c r="D103" s="699"/>
      <c r="E103" s="699"/>
      <c r="M103" s="98"/>
    </row>
    <row r="104" spans="1:5" ht="21.75" customHeight="1">
      <c r="A104" s="693"/>
      <c r="B104" s="699" t="s">
        <v>977</v>
      </c>
      <c r="C104" s="699"/>
      <c r="D104" s="699"/>
      <c r="E104" s="699"/>
    </row>
    <row r="105" spans="1:13" ht="21.75" customHeight="1">
      <c r="A105" s="693"/>
      <c r="B105" s="699" t="s">
        <v>977</v>
      </c>
      <c r="C105" s="699"/>
      <c r="D105" s="699"/>
      <c r="E105" s="699"/>
      <c r="M105" s="98"/>
    </row>
    <row r="106" spans="1:5" ht="21.75" customHeight="1">
      <c r="A106" s="693"/>
      <c r="B106" s="699" t="s">
        <v>977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409.5">
      <c r="E117" s="574"/>
    </row>
    <row r="119" spans="5:13" ht="409.5">
      <c r="E119" s="574"/>
      <c r="M119" s="98"/>
    </row>
    <row r="121" spans="5:13" ht="409.5">
      <c r="E121" s="574"/>
      <c r="M121" s="98"/>
    </row>
    <row r="123" ht="409.5">
      <c r="E123" s="574"/>
    </row>
    <row r="125" spans="5:13" ht="409.5">
      <c r="E125" s="574"/>
      <c r="M125" s="98"/>
    </row>
    <row r="127" spans="5:13" ht="409.5">
      <c r="E127" s="574"/>
      <c r="M127" s="98"/>
    </row>
    <row r="129" ht="409.5">
      <c r="M129" s="98"/>
    </row>
    <row r="131" ht="409.5">
      <c r="M131" s="98"/>
    </row>
    <row r="133" ht="409.5">
      <c r="M133" s="98"/>
    </row>
    <row r="135" spans="5:13" ht="409.5">
      <c r="E135" s="574"/>
      <c r="M135" s="98"/>
    </row>
    <row r="137" spans="5:13" ht="409.5">
      <c r="E137" s="574"/>
      <c r="M137" s="98"/>
    </row>
    <row r="139" spans="5:13" ht="409.5">
      <c r="E139" s="574"/>
      <c r="M139" s="98"/>
    </row>
    <row r="141" spans="5:13" ht="409.5">
      <c r="E141" s="574"/>
      <c r="M141" s="98"/>
    </row>
    <row r="143" ht="409.5">
      <c r="E143" s="574"/>
    </row>
    <row r="145" ht="409.5">
      <c r="E145" s="574"/>
    </row>
    <row r="147" ht="409.5">
      <c r="E147" s="574"/>
    </row>
    <row r="149" spans="5:13" ht="409.5">
      <c r="E149" s="574"/>
      <c r="M149" s="98"/>
    </row>
    <row r="151" ht="409.5">
      <c r="M151" s="98"/>
    </row>
    <row r="153" ht="409.5">
      <c r="M153" s="98"/>
    </row>
    <row r="159" ht="409.5">
      <c r="E159" s="574"/>
    </row>
    <row r="161" spans="1:18" s="572" customFormat="1" ht="409.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409.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409.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409.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409.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409.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409.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409.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409.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31:D31 C41:D45 C48:D51 C54:D55 C36:D39 C25:D27 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26</v>
      </c>
      <c r="D13" s="314">
        <v>19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11</v>
      </c>
      <c r="D15" s="314">
        <v>10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2</v>
      </c>
      <c r="D16" s="314">
        <v>2</v>
      </c>
      <c r="E16" s="236" t="s">
        <v>52</v>
      </c>
      <c r="F16" s="264" t="s">
        <v>292</v>
      </c>
      <c r="G16" s="625">
        <f>SUM(G12:G15)</f>
        <v>0</v>
      </c>
      <c r="H16" s="626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4">
        <v>2</v>
      </c>
      <c r="D19" s="314">
        <v>1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41</v>
      </c>
      <c r="D22" s="626">
        <f>SUM(D12:D18)+D19</f>
        <v>32</v>
      </c>
      <c r="E22" s="194" t="s">
        <v>309</v>
      </c>
      <c r="F22" s="237" t="s">
        <v>310</v>
      </c>
      <c r="G22" s="314">
        <v>113</v>
      </c>
      <c r="H22" s="314">
        <v>60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/>
    </row>
    <row r="25" spans="1:8" ht="31.5">
      <c r="A25" s="194" t="s">
        <v>316</v>
      </c>
      <c r="B25" s="237" t="s">
        <v>317</v>
      </c>
      <c r="C25" s="314">
        <v>393</v>
      </c>
      <c r="D25" s="314">
        <v>390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>
        <v>1073</v>
      </c>
      <c r="H26" s="314">
        <v>639</v>
      </c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5">
        <f>SUM(G22:G26)</f>
        <v>1186</v>
      </c>
      <c r="H27" s="626">
        <f>SUM(H22:H26)</f>
        <v>699</v>
      </c>
    </row>
    <row r="28" spans="1:8" ht="15.75">
      <c r="A28" s="194" t="s">
        <v>79</v>
      </c>
      <c r="B28" s="237" t="s">
        <v>327</v>
      </c>
      <c r="C28" s="314">
        <v>212</v>
      </c>
      <c r="D28" s="314">
        <v>74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605</v>
      </c>
      <c r="D29" s="626">
        <f>SUM(D25:D28)</f>
        <v>464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646</v>
      </c>
      <c r="D31" s="632">
        <f>D29+D22</f>
        <v>496</v>
      </c>
      <c r="E31" s="251" t="s">
        <v>824</v>
      </c>
      <c r="F31" s="266" t="s">
        <v>331</v>
      </c>
      <c r="G31" s="253">
        <f>G16+G18+G27</f>
        <v>1186</v>
      </c>
      <c r="H31" s="254">
        <f>H16+H18+H27</f>
        <v>699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409.5">
      <c r="A33" s="233" t="s">
        <v>332</v>
      </c>
      <c r="B33" s="186" t="s">
        <v>333</v>
      </c>
      <c r="C33" s="241">
        <f>IF((G31-C31)&gt;0,G31-C31,0)</f>
        <v>540</v>
      </c>
      <c r="D33" s="244">
        <f>IF((H31-D31)&gt;0,H31-D31,0)</f>
        <v>203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409.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3">
        <f>C31-C34+C35</f>
        <v>646</v>
      </c>
      <c r="D36" s="634">
        <f>D31-D34+D35</f>
        <v>496</v>
      </c>
      <c r="E36" s="262" t="s">
        <v>346</v>
      </c>
      <c r="F36" s="256" t="s">
        <v>347</v>
      </c>
      <c r="G36" s="267">
        <f>G35-G34+G31</f>
        <v>1186</v>
      </c>
      <c r="H36" s="268">
        <f>H35-H34+H31</f>
        <v>699</v>
      </c>
    </row>
    <row r="37" spans="1:8" ht="409.5">
      <c r="A37" s="261" t="s">
        <v>348</v>
      </c>
      <c r="B37" s="231" t="s">
        <v>349</v>
      </c>
      <c r="C37" s="631">
        <f>IF((G36-C36)&gt;0,G36-C36,0)</f>
        <v>540</v>
      </c>
      <c r="D37" s="632">
        <f>IF((H36-D36)&gt;0,H36-D36,0)</f>
        <v>203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409.5">
      <c r="A38" s="234" t="s">
        <v>352</v>
      </c>
      <c r="B38" s="238" t="s">
        <v>353</v>
      </c>
      <c r="C38" s="625">
        <f>C39+C40+C41</f>
        <v>75</v>
      </c>
      <c r="D38" s="626">
        <f>D39+D40+D41</f>
        <v>62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75</v>
      </c>
      <c r="D40" s="314">
        <v>62</v>
      </c>
      <c r="E40" s="246"/>
      <c r="F40" s="237"/>
      <c r="G40" s="193"/>
      <c r="H40" s="243"/>
    </row>
    <row r="41" spans="1:8" ht="409.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409.5">
      <c r="A42" s="233" t="s">
        <v>360</v>
      </c>
      <c r="B42" s="195" t="s">
        <v>361</v>
      </c>
      <c r="C42" s="241">
        <f>+IF((G36-C36-C38)&gt;0,G36-C36-C38,0)</f>
        <v>465</v>
      </c>
      <c r="D42" s="244">
        <f>+IF((H36-D36-D38)&gt;0,H36-D36-D38,0)</f>
        <v>141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409.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465</v>
      </c>
      <c r="D44" s="268">
        <f>IF(H42=0,IF(D42-D43&gt;0,D42-D43+H43,0),IF(H42-H43&lt;0,H43-H42+D42,0))</f>
        <v>141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1186</v>
      </c>
      <c r="D45" s="628">
        <f>D36+D38+D42</f>
        <v>699</v>
      </c>
      <c r="E45" s="270" t="s">
        <v>373</v>
      </c>
      <c r="F45" s="272" t="s">
        <v>374</v>
      </c>
      <c r="G45" s="627">
        <f>G42+G36</f>
        <v>1186</v>
      </c>
      <c r="H45" s="628">
        <f>H42+H36</f>
        <v>699</v>
      </c>
    </row>
    <row r="46" spans="1:8" ht="409.5">
      <c r="A46" s="32"/>
      <c r="B46" s="563"/>
      <c r="C46" s="564"/>
      <c r="D46" s="564"/>
      <c r="E46" s="565"/>
      <c r="F46" s="32"/>
      <c r="G46" s="564"/>
      <c r="H46" s="564"/>
    </row>
    <row r="47" spans="1:8" ht="409.5">
      <c r="A47" s="703" t="s">
        <v>976</v>
      </c>
      <c r="B47" s="703"/>
      <c r="C47" s="703"/>
      <c r="D47" s="703"/>
      <c r="E47" s="703"/>
      <c r="F47" s="32"/>
      <c r="G47" s="564"/>
      <c r="H47" s="564"/>
    </row>
    <row r="48" spans="1:8" ht="409.5">
      <c r="A48" s="32"/>
      <c r="B48" s="563"/>
      <c r="C48" s="564"/>
      <c r="D48" s="564"/>
      <c r="E48" s="565"/>
      <c r="F48" s="32"/>
      <c r="G48" s="564"/>
      <c r="H48" s="564"/>
    </row>
    <row r="49" spans="1:8" ht="409.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409.5">
      <c r="A50" s="691" t="s">
        <v>975</v>
      </c>
      <c r="B50" s="700" t="str">
        <f>pdeReportingDate</f>
        <v>30.04.2024</v>
      </c>
      <c r="C50" s="700"/>
      <c r="D50" s="700"/>
      <c r="E50" s="700"/>
      <c r="F50" s="700"/>
      <c r="G50" s="700"/>
      <c r="H50" s="700"/>
      <c r="M50" s="98"/>
    </row>
    <row r="51" spans="1:13" s="42" customFormat="1" ht="409.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409.5">
      <c r="A52" s="692" t="s">
        <v>8</v>
      </c>
      <c r="B52" s="701" t="str">
        <f>authorName</f>
        <v>Стела Григорова</v>
      </c>
      <c r="C52" s="701"/>
      <c r="D52" s="701"/>
      <c r="E52" s="701"/>
      <c r="F52" s="701"/>
      <c r="G52" s="701"/>
      <c r="H52" s="701"/>
    </row>
    <row r="53" spans="1:8" s="42" customFormat="1" ht="409.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409.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977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977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977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977</v>
      </c>
      <c r="C58" s="699"/>
      <c r="D58" s="699"/>
      <c r="E58" s="699"/>
      <c r="F58" s="572"/>
      <c r="G58" s="45"/>
      <c r="H58" s="42"/>
    </row>
    <row r="59" spans="1:8" ht="409.5">
      <c r="A59" s="693"/>
      <c r="B59" s="699"/>
      <c r="C59" s="699"/>
      <c r="D59" s="699"/>
      <c r="E59" s="699"/>
      <c r="F59" s="572"/>
      <c r="G59" s="45"/>
      <c r="H59" s="42"/>
    </row>
    <row r="60" spans="1:8" ht="409.5">
      <c r="A60" s="693"/>
      <c r="B60" s="699"/>
      <c r="C60" s="699"/>
      <c r="D60" s="699"/>
      <c r="E60" s="699"/>
      <c r="F60" s="572"/>
      <c r="G60" s="45"/>
      <c r="H60" s="42"/>
    </row>
    <row r="61" spans="1:8" ht="409.5">
      <c r="A61" s="693"/>
      <c r="B61" s="699"/>
      <c r="C61" s="699"/>
      <c r="D61" s="699"/>
      <c r="E61" s="699"/>
      <c r="F61" s="572"/>
      <c r="G61" s="45"/>
      <c r="H61" s="42"/>
    </row>
    <row r="62" spans="1:8" ht="409.5">
      <c r="A62" s="32"/>
      <c r="B62" s="32"/>
      <c r="C62" s="564"/>
      <c r="D62" s="564"/>
      <c r="E62" s="32"/>
      <c r="F62" s="32"/>
      <c r="G62" s="566"/>
      <c r="H62" s="566"/>
    </row>
    <row r="63" spans="1:8" ht="409.5">
      <c r="A63" s="32"/>
      <c r="B63" s="32"/>
      <c r="C63" s="564"/>
      <c r="D63" s="564"/>
      <c r="E63" s="32"/>
      <c r="F63" s="32"/>
      <c r="G63" s="566"/>
      <c r="H63" s="566"/>
    </row>
    <row r="64" spans="1:8" ht="409.5">
      <c r="A64" s="32"/>
      <c r="B64" s="32"/>
      <c r="C64" s="564"/>
      <c r="D64" s="564"/>
      <c r="E64" s="32"/>
      <c r="F64" s="32"/>
      <c r="G64" s="566"/>
      <c r="H64" s="566"/>
    </row>
    <row r="65" spans="1:8" ht="409.5">
      <c r="A65" s="32"/>
      <c r="B65" s="32"/>
      <c r="C65" s="564"/>
      <c r="D65" s="564"/>
      <c r="E65" s="32"/>
      <c r="F65" s="32"/>
      <c r="G65" s="566"/>
      <c r="H65" s="566"/>
    </row>
    <row r="66" spans="1:8" ht="409.5">
      <c r="A66" s="32"/>
      <c r="B66" s="32"/>
      <c r="C66" s="564"/>
      <c r="D66" s="564"/>
      <c r="E66" s="32"/>
      <c r="F66" s="32"/>
      <c r="G66" s="566"/>
      <c r="H66" s="566"/>
    </row>
    <row r="67" spans="1:8" ht="409.5">
      <c r="A67" s="32"/>
      <c r="B67" s="32"/>
      <c r="C67" s="564"/>
      <c r="D67" s="564"/>
      <c r="E67" s="32"/>
      <c r="F67" s="32"/>
      <c r="G67" s="566"/>
      <c r="H67" s="566"/>
    </row>
    <row r="68" spans="1:8" ht="409.5">
      <c r="A68" s="32"/>
      <c r="B68" s="32"/>
      <c r="C68" s="564"/>
      <c r="D68" s="564"/>
      <c r="E68" s="32"/>
      <c r="F68" s="32"/>
      <c r="G68" s="566"/>
      <c r="H68" s="566"/>
    </row>
    <row r="69" spans="1:8" ht="409.5">
      <c r="A69" s="32"/>
      <c r="B69" s="32"/>
      <c r="C69" s="564"/>
      <c r="D69" s="564"/>
      <c r="E69" s="32"/>
      <c r="F69" s="32"/>
      <c r="G69" s="566"/>
      <c r="H69" s="566"/>
    </row>
    <row r="70" spans="1:8" ht="409.5">
      <c r="A70" s="32"/>
      <c r="B70" s="32"/>
      <c r="C70" s="564"/>
      <c r="D70" s="564"/>
      <c r="E70" s="32"/>
      <c r="F70" s="32"/>
      <c r="G70" s="566"/>
      <c r="H70" s="566"/>
    </row>
    <row r="71" spans="1:8" ht="409.5">
      <c r="A71" s="32"/>
      <c r="B71" s="32"/>
      <c r="C71" s="564"/>
      <c r="D71" s="564"/>
      <c r="E71" s="32"/>
      <c r="F71" s="32"/>
      <c r="G71" s="566"/>
      <c r="H71" s="566"/>
    </row>
    <row r="72" spans="1:8" ht="409.5">
      <c r="A72" s="32"/>
      <c r="B72" s="32"/>
      <c r="C72" s="564"/>
      <c r="D72" s="564"/>
      <c r="E72" s="32"/>
      <c r="F72" s="32"/>
      <c r="G72" s="566"/>
      <c r="H72" s="566"/>
    </row>
    <row r="73" spans="1:8" ht="409.5">
      <c r="A73" s="32"/>
      <c r="B73" s="32"/>
      <c r="C73" s="564"/>
      <c r="D73" s="564"/>
      <c r="E73" s="32"/>
      <c r="F73" s="32"/>
      <c r="G73" s="566"/>
      <c r="H73" s="566"/>
    </row>
    <row r="74" spans="1:8" ht="409.5">
      <c r="A74" s="32"/>
      <c r="B74" s="32"/>
      <c r="C74" s="564"/>
      <c r="D74" s="564"/>
      <c r="E74" s="32"/>
      <c r="F74" s="32"/>
      <c r="G74" s="566"/>
      <c r="H74" s="566"/>
    </row>
    <row r="75" spans="1:8" ht="409.5">
      <c r="A75" s="32"/>
      <c r="B75" s="32"/>
      <c r="C75" s="564"/>
      <c r="D75" s="564"/>
      <c r="E75" s="32"/>
      <c r="F75" s="32"/>
      <c r="G75" s="566"/>
      <c r="H75" s="566"/>
    </row>
    <row r="76" spans="1:8" ht="409.5">
      <c r="A76" s="32"/>
      <c r="B76" s="32"/>
      <c r="C76" s="564"/>
      <c r="D76" s="564"/>
      <c r="E76" s="32"/>
      <c r="F76" s="32"/>
      <c r="G76" s="566"/>
      <c r="H76" s="566"/>
    </row>
    <row r="77" spans="1:8" ht="409.5">
      <c r="A77" s="32"/>
      <c r="B77" s="32"/>
      <c r="C77" s="564"/>
      <c r="D77" s="564"/>
      <c r="E77" s="32"/>
      <c r="F77" s="32"/>
      <c r="G77" s="566"/>
      <c r="H77" s="566"/>
    </row>
    <row r="78" spans="1:8" ht="409.5">
      <c r="A78" s="32"/>
      <c r="B78" s="32"/>
      <c r="C78" s="564"/>
      <c r="D78" s="564"/>
      <c r="E78" s="32"/>
      <c r="F78" s="32"/>
      <c r="G78" s="566"/>
      <c r="H78" s="566"/>
    </row>
    <row r="79" spans="1:8" ht="409.5">
      <c r="A79" s="32"/>
      <c r="B79" s="32"/>
      <c r="C79" s="564"/>
      <c r="D79" s="564"/>
      <c r="E79" s="32"/>
      <c r="F79" s="32"/>
      <c r="G79" s="566"/>
      <c r="H79" s="566"/>
    </row>
    <row r="80" spans="1:8" ht="409.5">
      <c r="A80" s="32"/>
      <c r="B80" s="32"/>
      <c r="C80" s="564"/>
      <c r="D80" s="564"/>
      <c r="E80" s="32"/>
      <c r="F80" s="32"/>
      <c r="G80" s="566"/>
      <c r="H80" s="566"/>
    </row>
    <row r="81" spans="1:8" ht="409.5">
      <c r="A81" s="32"/>
      <c r="B81" s="32"/>
      <c r="C81" s="564"/>
      <c r="D81" s="564"/>
      <c r="E81" s="32"/>
      <c r="F81" s="32"/>
      <c r="G81" s="566"/>
      <c r="H81" s="566"/>
    </row>
    <row r="82" spans="1:8" ht="409.5">
      <c r="A82" s="32"/>
      <c r="B82" s="32"/>
      <c r="C82" s="564"/>
      <c r="D82" s="564"/>
      <c r="E82" s="32"/>
      <c r="F82" s="32"/>
      <c r="G82" s="566"/>
      <c r="H82" s="566"/>
    </row>
    <row r="83" spans="1:8" ht="409.5">
      <c r="A83" s="32"/>
      <c r="B83" s="32"/>
      <c r="C83" s="564"/>
      <c r="D83" s="564"/>
      <c r="E83" s="32"/>
      <c r="F83" s="32"/>
      <c r="G83" s="566"/>
      <c r="H83" s="566"/>
    </row>
    <row r="84" spans="1:8" ht="409.5">
      <c r="A84" s="32"/>
      <c r="B84" s="32"/>
      <c r="C84" s="564"/>
      <c r="D84" s="564"/>
      <c r="E84" s="32"/>
      <c r="F84" s="32"/>
      <c r="G84" s="566"/>
      <c r="H84" s="566"/>
    </row>
    <row r="85" spans="1:8" ht="409.5">
      <c r="A85" s="32"/>
      <c r="B85" s="32"/>
      <c r="C85" s="564"/>
      <c r="D85" s="564"/>
      <c r="E85" s="32"/>
      <c r="F85" s="32"/>
      <c r="G85" s="566"/>
      <c r="H85" s="566"/>
    </row>
    <row r="86" spans="1:8" ht="409.5">
      <c r="A86" s="32"/>
      <c r="B86" s="32"/>
      <c r="C86" s="564"/>
      <c r="D86" s="564"/>
      <c r="E86" s="32"/>
      <c r="F86" s="32"/>
      <c r="G86" s="566"/>
      <c r="H86" s="566"/>
    </row>
    <row r="87" spans="1:8" ht="409.5">
      <c r="A87" s="32"/>
      <c r="B87" s="32"/>
      <c r="C87" s="564"/>
      <c r="D87" s="564"/>
      <c r="E87" s="32"/>
      <c r="F87" s="32"/>
      <c r="G87" s="566"/>
      <c r="H87" s="566"/>
    </row>
    <row r="88" spans="1:8" ht="409.5">
      <c r="A88" s="32"/>
      <c r="B88" s="32"/>
      <c r="C88" s="564"/>
      <c r="D88" s="564"/>
      <c r="E88" s="32"/>
      <c r="F88" s="32"/>
      <c r="G88" s="566"/>
      <c r="H88" s="566"/>
    </row>
    <row r="89" spans="1:8" ht="409.5">
      <c r="A89" s="32"/>
      <c r="B89" s="32"/>
      <c r="C89" s="564"/>
      <c r="D89" s="564"/>
      <c r="E89" s="32"/>
      <c r="F89" s="32"/>
      <c r="G89" s="566"/>
      <c r="H89" s="566"/>
    </row>
    <row r="90" spans="1:8" ht="409.5">
      <c r="A90" s="32"/>
      <c r="B90" s="32"/>
      <c r="C90" s="564"/>
      <c r="D90" s="564"/>
      <c r="E90" s="32"/>
      <c r="F90" s="32"/>
      <c r="G90" s="566"/>
      <c r="H90" s="566"/>
    </row>
    <row r="91" spans="1:8" ht="409.5">
      <c r="A91" s="32"/>
      <c r="B91" s="32"/>
      <c r="C91" s="564"/>
      <c r="D91" s="564"/>
      <c r="E91" s="32"/>
      <c r="F91" s="32"/>
      <c r="G91" s="566"/>
      <c r="H91" s="566"/>
    </row>
    <row r="92" spans="1:8" ht="409.5">
      <c r="A92" s="32"/>
      <c r="B92" s="32"/>
      <c r="C92" s="564"/>
      <c r="D92" s="564"/>
      <c r="E92" s="32"/>
      <c r="F92" s="32"/>
      <c r="G92" s="566"/>
      <c r="H92" s="566"/>
    </row>
    <row r="93" spans="1:8" ht="409.5">
      <c r="A93" s="32"/>
      <c r="B93" s="32"/>
      <c r="C93" s="564"/>
      <c r="D93" s="564"/>
      <c r="E93" s="32"/>
      <c r="F93" s="32"/>
      <c r="G93" s="566"/>
      <c r="H93" s="566"/>
    </row>
    <row r="94" spans="1:8" ht="409.5">
      <c r="A94" s="32"/>
      <c r="B94" s="32"/>
      <c r="C94" s="564"/>
      <c r="D94" s="564"/>
      <c r="E94" s="32"/>
      <c r="F94" s="32"/>
      <c r="G94" s="566"/>
      <c r="H94" s="566"/>
    </row>
    <row r="95" spans="1:8" ht="409.5">
      <c r="A95" s="32"/>
      <c r="B95" s="32"/>
      <c r="C95" s="564"/>
      <c r="D95" s="564"/>
      <c r="E95" s="32"/>
      <c r="F95" s="32"/>
      <c r="G95" s="566"/>
      <c r="H95" s="566"/>
    </row>
    <row r="96" spans="1:8" ht="409.5">
      <c r="A96" s="32"/>
      <c r="B96" s="32"/>
      <c r="C96" s="564"/>
      <c r="D96" s="564"/>
      <c r="E96" s="32"/>
      <c r="F96" s="32"/>
      <c r="G96" s="566"/>
      <c r="H96" s="566"/>
    </row>
    <row r="97" spans="1:8" ht="409.5">
      <c r="A97" s="32"/>
      <c r="B97" s="32"/>
      <c r="C97" s="564"/>
      <c r="D97" s="564"/>
      <c r="E97" s="32"/>
      <c r="F97" s="32"/>
      <c r="G97" s="566"/>
      <c r="H97" s="566"/>
    </row>
    <row r="98" spans="1:8" ht="409.5">
      <c r="A98" s="32"/>
      <c r="B98" s="32"/>
      <c r="C98" s="564"/>
      <c r="D98" s="564"/>
      <c r="E98" s="32"/>
      <c r="F98" s="32"/>
      <c r="G98" s="566"/>
      <c r="H98" s="566"/>
    </row>
    <row r="99" spans="1:8" ht="409.5">
      <c r="A99" s="32"/>
      <c r="B99" s="32"/>
      <c r="C99" s="564"/>
      <c r="D99" s="564"/>
      <c r="E99" s="32"/>
      <c r="F99" s="32"/>
      <c r="G99" s="566"/>
      <c r="H99" s="566"/>
    </row>
    <row r="100" spans="1:8" ht="409.5">
      <c r="A100" s="32"/>
      <c r="B100" s="32"/>
      <c r="C100" s="564"/>
      <c r="D100" s="564"/>
      <c r="E100" s="32"/>
      <c r="F100" s="32"/>
      <c r="G100" s="566"/>
      <c r="H100" s="566"/>
    </row>
    <row r="101" spans="1:8" ht="409.5">
      <c r="A101" s="32"/>
      <c r="B101" s="32"/>
      <c r="C101" s="564"/>
      <c r="D101" s="564"/>
      <c r="E101" s="32"/>
      <c r="F101" s="32"/>
      <c r="G101" s="566"/>
      <c r="H101" s="566"/>
    </row>
    <row r="102" spans="1:8" ht="409.5">
      <c r="A102" s="32"/>
      <c r="B102" s="32"/>
      <c r="C102" s="564"/>
      <c r="D102" s="564"/>
      <c r="E102" s="32"/>
      <c r="F102" s="32"/>
      <c r="G102" s="566"/>
      <c r="H102" s="566"/>
    </row>
    <row r="103" spans="1:8" ht="409.5">
      <c r="A103" s="32"/>
      <c r="B103" s="32"/>
      <c r="C103" s="564"/>
      <c r="D103" s="564"/>
      <c r="E103" s="32"/>
      <c r="F103" s="32"/>
      <c r="G103" s="566"/>
      <c r="H103" s="566"/>
    </row>
    <row r="104" spans="1:6" ht="409.5">
      <c r="A104" s="32"/>
      <c r="B104" s="32"/>
      <c r="C104" s="31"/>
      <c r="D104" s="31"/>
      <c r="E104" s="32"/>
      <c r="F104" s="32"/>
    </row>
    <row r="105" spans="1:6" ht="409.5">
      <c r="A105" s="32"/>
      <c r="B105" s="32"/>
      <c r="C105" s="31"/>
      <c r="D105" s="31"/>
      <c r="E105" s="32"/>
      <c r="F105" s="32"/>
    </row>
    <row r="106" spans="1:6" ht="409.5">
      <c r="A106" s="32"/>
      <c r="B106" s="32"/>
      <c r="C106" s="31"/>
      <c r="D106" s="31"/>
      <c r="E106" s="32"/>
      <c r="F106" s="32"/>
    </row>
    <row r="107" spans="1:6" ht="409.5">
      <c r="A107" s="32"/>
      <c r="B107" s="32"/>
      <c r="C107" s="31"/>
      <c r="D107" s="31"/>
      <c r="E107" s="32"/>
      <c r="F107" s="32"/>
    </row>
    <row r="108" spans="1:6" ht="409.5">
      <c r="A108" s="32"/>
      <c r="B108" s="32"/>
      <c r="C108" s="31"/>
      <c r="D108" s="31"/>
      <c r="E108" s="32"/>
      <c r="F108" s="32"/>
    </row>
    <row r="109" spans="1:6" ht="409.5">
      <c r="A109" s="32"/>
      <c r="B109" s="32"/>
      <c r="C109" s="31"/>
      <c r="D109" s="31"/>
      <c r="E109" s="32"/>
      <c r="F109" s="32"/>
    </row>
    <row r="110" spans="1:6" ht="409.5">
      <c r="A110" s="32"/>
      <c r="B110" s="32"/>
      <c r="C110" s="31"/>
      <c r="D110" s="31"/>
      <c r="E110" s="32"/>
      <c r="F110" s="32"/>
    </row>
    <row r="111" spans="1:6" ht="409.5">
      <c r="A111" s="32"/>
      <c r="B111" s="32"/>
      <c r="C111" s="31"/>
      <c r="D111" s="31"/>
      <c r="E111" s="32"/>
      <c r="F111" s="32"/>
    </row>
    <row r="112" spans="1:6" ht="409.5">
      <c r="A112" s="32"/>
      <c r="B112" s="32"/>
      <c r="C112" s="31"/>
      <c r="D112" s="31"/>
      <c r="E112" s="32"/>
      <c r="F112" s="32"/>
    </row>
    <row r="113" spans="1:6" ht="409.5">
      <c r="A113" s="32"/>
      <c r="B113" s="32"/>
      <c r="C113" s="31"/>
      <c r="D113" s="31"/>
      <c r="E113" s="32"/>
      <c r="F113" s="32"/>
    </row>
    <row r="114" spans="1:6" ht="409.5">
      <c r="A114" s="32"/>
      <c r="B114" s="32"/>
      <c r="C114" s="31"/>
      <c r="D114" s="31"/>
      <c r="E114" s="32"/>
      <c r="F114" s="32"/>
    </row>
    <row r="115" spans="1:6" ht="409.5">
      <c r="A115" s="32"/>
      <c r="B115" s="32"/>
      <c r="C115" s="31"/>
      <c r="D115" s="31"/>
      <c r="E115" s="32"/>
      <c r="F115" s="32"/>
    </row>
    <row r="116" spans="1:6" ht="409.5">
      <c r="A116" s="32"/>
      <c r="B116" s="32"/>
      <c r="C116" s="31"/>
      <c r="D116" s="31"/>
      <c r="E116" s="32"/>
      <c r="F116" s="32"/>
    </row>
    <row r="117" spans="1:6" ht="409.5">
      <c r="A117" s="32"/>
      <c r="B117" s="32"/>
      <c r="C117" s="31"/>
      <c r="D117" s="31"/>
      <c r="E117" s="32"/>
      <c r="F117" s="32"/>
    </row>
    <row r="118" spans="1:6" ht="409.5">
      <c r="A118" s="32"/>
      <c r="B118" s="32"/>
      <c r="C118" s="31"/>
      <c r="D118" s="31"/>
      <c r="E118" s="32"/>
      <c r="F118" s="32"/>
    </row>
    <row r="119" spans="1:6" ht="409.5">
      <c r="A119" s="32"/>
      <c r="B119" s="32"/>
      <c r="C119" s="31"/>
      <c r="D119" s="31"/>
      <c r="E119" s="32"/>
      <c r="F119" s="32"/>
    </row>
    <row r="120" spans="1:6" ht="409.5">
      <c r="A120" s="32"/>
      <c r="B120" s="32"/>
      <c r="C120" s="31"/>
      <c r="D120" s="31"/>
      <c r="E120" s="32"/>
      <c r="F120" s="32"/>
    </row>
    <row r="121" spans="1:6" ht="409.5">
      <c r="A121" s="32"/>
      <c r="B121" s="32"/>
      <c r="C121" s="31"/>
      <c r="D121" s="31"/>
      <c r="E121" s="32"/>
      <c r="F121" s="32"/>
    </row>
    <row r="122" spans="1:6" ht="409.5">
      <c r="A122" s="32"/>
      <c r="B122" s="32"/>
      <c r="C122" s="31"/>
      <c r="D122" s="31"/>
      <c r="E122" s="32"/>
      <c r="F122" s="32"/>
    </row>
    <row r="123" spans="1:6" ht="409.5">
      <c r="A123" s="32"/>
      <c r="B123" s="32"/>
      <c r="C123" s="31"/>
      <c r="D123" s="31"/>
      <c r="E123" s="32"/>
      <c r="F123" s="32"/>
    </row>
    <row r="124" spans="1:6" ht="409.5">
      <c r="A124" s="32"/>
      <c r="B124" s="32"/>
      <c r="C124" s="31"/>
      <c r="D124" s="31"/>
      <c r="E124" s="32"/>
      <c r="F124" s="32"/>
    </row>
    <row r="125" spans="1:6" ht="409.5">
      <c r="A125" s="32"/>
      <c r="B125" s="32"/>
      <c r="C125" s="31"/>
      <c r="D125" s="31"/>
      <c r="E125" s="32"/>
      <c r="F125" s="32"/>
    </row>
    <row r="126" spans="1:6" ht="409.5">
      <c r="A126" s="32"/>
      <c r="B126" s="32"/>
      <c r="C126" s="31"/>
      <c r="D126" s="31"/>
      <c r="E126" s="32"/>
      <c r="F126" s="32"/>
    </row>
    <row r="127" spans="1:6" ht="409.5">
      <c r="A127" s="32"/>
      <c r="B127" s="32"/>
      <c r="C127" s="31"/>
      <c r="D127" s="31"/>
      <c r="E127" s="32"/>
      <c r="F127" s="32"/>
    </row>
    <row r="128" spans="1:6" ht="409.5">
      <c r="A128" s="32"/>
      <c r="B128" s="32"/>
      <c r="C128" s="31"/>
      <c r="D128" s="31"/>
      <c r="E128" s="32"/>
      <c r="F128" s="32"/>
    </row>
    <row r="129" spans="1:6" ht="409.5">
      <c r="A129" s="32"/>
      <c r="B129" s="32"/>
      <c r="C129" s="31"/>
      <c r="D129" s="31"/>
      <c r="E129" s="32"/>
      <c r="F129" s="32"/>
    </row>
    <row r="130" spans="1:6" ht="409.5">
      <c r="A130" s="32"/>
      <c r="B130" s="32"/>
      <c r="C130" s="31"/>
      <c r="D130" s="31"/>
      <c r="E130" s="32"/>
      <c r="F130" s="32"/>
    </row>
    <row r="131" spans="1:6" ht="409.5">
      <c r="A131" s="32"/>
      <c r="B131" s="32"/>
      <c r="C131" s="31"/>
      <c r="D131" s="31"/>
      <c r="E131" s="32"/>
      <c r="F131" s="32"/>
    </row>
    <row r="132" spans="1:6" ht="409.5">
      <c r="A132" s="32"/>
      <c r="B132" s="32"/>
      <c r="C132" s="31"/>
      <c r="D132" s="31"/>
      <c r="E132" s="32"/>
      <c r="F132" s="32"/>
    </row>
    <row r="133" spans="1:6" ht="409.5">
      <c r="A133" s="32"/>
      <c r="B133" s="32"/>
      <c r="C133" s="31"/>
      <c r="D133" s="31"/>
      <c r="E133" s="32"/>
      <c r="F133" s="32"/>
    </row>
    <row r="134" spans="1:6" ht="409.5">
      <c r="A134" s="32"/>
      <c r="B134" s="32"/>
      <c r="C134" s="31"/>
      <c r="D134" s="31"/>
      <c r="E134" s="32"/>
      <c r="F134" s="32"/>
    </row>
    <row r="135" spans="1:6" ht="409.5">
      <c r="A135" s="32"/>
      <c r="B135" s="32"/>
      <c r="C135" s="31"/>
      <c r="D135" s="31"/>
      <c r="E135" s="32"/>
      <c r="F135" s="32"/>
    </row>
    <row r="136" spans="1:6" ht="409.5">
      <c r="A136" s="32"/>
      <c r="B136" s="32"/>
      <c r="C136" s="31"/>
      <c r="D136" s="31"/>
      <c r="E136" s="32"/>
      <c r="F136" s="32"/>
    </row>
    <row r="137" spans="1:6" ht="409.5">
      <c r="A137" s="32"/>
      <c r="B137" s="32"/>
      <c r="C137" s="31"/>
      <c r="D137" s="31"/>
      <c r="E137" s="32"/>
      <c r="F137" s="32"/>
    </row>
    <row r="138" spans="1:6" ht="409.5">
      <c r="A138" s="32"/>
      <c r="B138" s="32"/>
      <c r="C138" s="31"/>
      <c r="D138" s="31"/>
      <c r="E138" s="32"/>
      <c r="F138" s="32"/>
    </row>
    <row r="139" spans="1:6" ht="409.5">
      <c r="A139" s="32"/>
      <c r="B139" s="32"/>
      <c r="C139" s="31"/>
      <c r="D139" s="31"/>
      <c r="E139" s="32"/>
      <c r="F139" s="32"/>
    </row>
    <row r="140" spans="1:6" ht="409.5">
      <c r="A140" s="32"/>
      <c r="B140" s="32"/>
      <c r="C140" s="31"/>
      <c r="D140" s="31"/>
      <c r="E140" s="32"/>
      <c r="F140" s="32"/>
    </row>
    <row r="141" spans="1:6" ht="409.5">
      <c r="A141" s="32"/>
      <c r="B141" s="32"/>
      <c r="C141" s="31"/>
      <c r="D141" s="31"/>
      <c r="E141" s="32"/>
      <c r="F141" s="32"/>
    </row>
    <row r="142" spans="1:6" ht="409.5">
      <c r="A142" s="32"/>
      <c r="B142" s="32"/>
      <c r="C142" s="31"/>
      <c r="D142" s="31"/>
      <c r="E142" s="32"/>
      <c r="F142" s="32"/>
    </row>
    <row r="143" spans="1:6" ht="409.5">
      <c r="A143" s="32"/>
      <c r="B143" s="32"/>
      <c r="C143" s="31"/>
      <c r="D143" s="31"/>
      <c r="E143" s="32"/>
      <c r="F143" s="32"/>
    </row>
    <row r="144" spans="1:6" ht="409.5">
      <c r="A144" s="32"/>
      <c r="B144" s="32"/>
      <c r="C144" s="31"/>
      <c r="D144" s="31"/>
      <c r="E144" s="32"/>
      <c r="F144" s="32"/>
    </row>
    <row r="145" spans="1:6" ht="409.5">
      <c r="A145" s="32"/>
      <c r="B145" s="32"/>
      <c r="C145" s="31"/>
      <c r="D145" s="31"/>
      <c r="E145" s="32"/>
      <c r="F145" s="32"/>
    </row>
    <row r="146" spans="1:6" ht="409.5">
      <c r="A146" s="32"/>
      <c r="B146" s="32"/>
      <c r="C146" s="31"/>
      <c r="D146" s="31"/>
      <c r="E146" s="32"/>
      <c r="F146" s="32"/>
    </row>
    <row r="147" spans="1:6" ht="409.5">
      <c r="A147" s="32"/>
      <c r="B147" s="32"/>
      <c r="C147" s="31"/>
      <c r="D147" s="31"/>
      <c r="E147" s="32"/>
      <c r="F147" s="32"/>
    </row>
    <row r="148" spans="1:6" ht="409.5">
      <c r="A148" s="32"/>
      <c r="B148" s="32"/>
      <c r="C148" s="31"/>
      <c r="D148" s="31"/>
      <c r="E148" s="32"/>
      <c r="F148" s="32"/>
    </row>
    <row r="149" spans="1:6" ht="409.5">
      <c r="A149" s="32"/>
      <c r="B149" s="32"/>
      <c r="C149" s="31"/>
      <c r="D149" s="31"/>
      <c r="E149" s="32"/>
      <c r="F149" s="32"/>
    </row>
    <row r="150" spans="1:6" ht="409.5">
      <c r="A150" s="32"/>
      <c r="B150" s="32"/>
      <c r="C150" s="31"/>
      <c r="D150" s="31"/>
      <c r="E150" s="32"/>
      <c r="F150" s="32"/>
    </row>
    <row r="151" spans="1:6" ht="409.5">
      <c r="A151" s="32"/>
      <c r="B151" s="32"/>
      <c r="C151" s="31"/>
      <c r="D151" s="31"/>
      <c r="E151" s="32"/>
      <c r="F151" s="32"/>
    </row>
    <row r="152" spans="1:6" ht="409.5">
      <c r="A152" s="32"/>
      <c r="B152" s="32"/>
      <c r="C152" s="31"/>
      <c r="D152" s="31"/>
      <c r="E152" s="32"/>
      <c r="F152" s="32"/>
    </row>
    <row r="153" spans="1:6" ht="409.5">
      <c r="A153" s="32"/>
      <c r="B153" s="32"/>
      <c r="C153" s="31"/>
      <c r="D153" s="31"/>
      <c r="E153" s="32"/>
      <c r="F153" s="32"/>
    </row>
    <row r="154" spans="1:6" ht="409.5">
      <c r="A154" s="32"/>
      <c r="B154" s="32"/>
      <c r="C154" s="31"/>
      <c r="D154" s="31"/>
      <c r="E154" s="32"/>
      <c r="F154" s="32"/>
    </row>
    <row r="155" spans="1:6" ht="409.5">
      <c r="A155" s="32"/>
      <c r="B155" s="32"/>
      <c r="C155" s="31"/>
      <c r="D155" s="31"/>
      <c r="E155" s="32"/>
      <c r="F155" s="32"/>
    </row>
    <row r="156" spans="1:6" ht="409.5">
      <c r="A156" s="32"/>
      <c r="B156" s="32"/>
      <c r="C156" s="31"/>
      <c r="D156" s="31"/>
      <c r="E156" s="32"/>
      <c r="F156" s="32"/>
    </row>
    <row r="157" spans="1:6" ht="409.5">
      <c r="A157" s="32"/>
      <c r="B157" s="32"/>
      <c r="C157" s="31"/>
      <c r="D157" s="31"/>
      <c r="E157" s="32"/>
      <c r="F157" s="32"/>
    </row>
    <row r="158" spans="1:6" ht="409.5">
      <c r="A158" s="32"/>
      <c r="B158" s="32"/>
      <c r="C158" s="31"/>
      <c r="D158" s="31"/>
      <c r="E158" s="32"/>
      <c r="F158" s="32"/>
    </row>
    <row r="159" spans="1:6" ht="409.5">
      <c r="A159" s="32"/>
      <c r="B159" s="32"/>
      <c r="C159" s="31"/>
      <c r="D159" s="31"/>
      <c r="E159" s="32"/>
      <c r="F159" s="32"/>
    </row>
    <row r="160" spans="1:6" ht="409.5">
      <c r="A160" s="32"/>
      <c r="B160" s="32"/>
      <c r="C160" s="31"/>
      <c r="D160" s="31"/>
      <c r="E160" s="32"/>
      <c r="F160" s="32"/>
    </row>
    <row r="161" spans="1:6" ht="409.5">
      <c r="A161" s="32"/>
      <c r="B161" s="32"/>
      <c r="C161" s="31"/>
      <c r="D161" s="31"/>
      <c r="E161" s="32"/>
      <c r="F161" s="32"/>
    </row>
    <row r="162" spans="1:6" ht="409.5">
      <c r="A162" s="32"/>
      <c r="B162" s="32"/>
      <c r="C162" s="31"/>
      <c r="D162" s="31"/>
      <c r="E162" s="32"/>
      <c r="F162" s="32"/>
    </row>
    <row r="163" spans="1:6" ht="409.5">
      <c r="A163" s="32"/>
      <c r="B163" s="32"/>
      <c r="C163" s="31"/>
      <c r="D163" s="31"/>
      <c r="E163" s="32"/>
      <c r="F163" s="32"/>
    </row>
    <row r="164" spans="1:6" ht="409.5">
      <c r="A164" s="32"/>
      <c r="B164" s="32"/>
      <c r="C164" s="31"/>
      <c r="D164" s="31"/>
      <c r="E164" s="32"/>
      <c r="F164" s="32"/>
    </row>
    <row r="165" spans="1:6" ht="409.5">
      <c r="A165" s="32"/>
      <c r="B165" s="32"/>
      <c r="C165" s="31"/>
      <c r="D165" s="31"/>
      <c r="E165" s="32"/>
      <c r="F165" s="32"/>
    </row>
    <row r="166" spans="1:6" ht="409.5">
      <c r="A166" s="32"/>
      <c r="B166" s="32"/>
      <c r="C166" s="31"/>
      <c r="D166" s="31"/>
      <c r="E166" s="32"/>
      <c r="F166" s="32"/>
    </row>
    <row r="167" spans="1:6" ht="409.5">
      <c r="A167" s="32"/>
      <c r="B167" s="32"/>
      <c r="C167" s="31"/>
      <c r="D167" s="31"/>
      <c r="E167" s="32"/>
      <c r="F167" s="32"/>
    </row>
    <row r="168" spans="1:6" ht="409.5">
      <c r="A168" s="32"/>
      <c r="B168" s="32"/>
      <c r="C168" s="31"/>
      <c r="D168" s="31"/>
      <c r="E168" s="32"/>
      <c r="F168" s="32"/>
    </row>
    <row r="169" spans="1:6" ht="409.5">
      <c r="A169" s="32"/>
      <c r="B169" s="32"/>
      <c r="C169" s="31"/>
      <c r="D169" s="31"/>
      <c r="E169" s="32"/>
      <c r="F169" s="32"/>
    </row>
    <row r="170" spans="1:6" ht="409.5">
      <c r="A170" s="32"/>
      <c r="B170" s="32"/>
      <c r="C170" s="31"/>
      <c r="D170" s="31"/>
      <c r="E170" s="32"/>
      <c r="F170" s="32"/>
    </row>
    <row r="171" spans="1:6" ht="409.5">
      <c r="A171" s="32"/>
      <c r="B171" s="32"/>
      <c r="C171" s="31"/>
      <c r="D171" s="31"/>
      <c r="E171" s="32"/>
      <c r="F171" s="32"/>
    </row>
    <row r="172" spans="1:6" ht="409.5">
      <c r="A172" s="32"/>
      <c r="B172" s="32"/>
      <c r="C172" s="31"/>
      <c r="D172" s="31"/>
      <c r="E172" s="32"/>
      <c r="F172" s="32"/>
    </row>
    <row r="173" spans="1:6" ht="409.5">
      <c r="A173" s="32"/>
      <c r="B173" s="32"/>
      <c r="C173" s="31"/>
      <c r="D173" s="31"/>
      <c r="E173" s="32"/>
      <c r="F173" s="32"/>
    </row>
    <row r="174" spans="1:6" ht="409.5">
      <c r="A174" s="32"/>
      <c r="B174" s="32"/>
      <c r="C174" s="31"/>
      <c r="D174" s="31"/>
      <c r="E174" s="32"/>
      <c r="F174" s="32"/>
    </row>
    <row r="175" spans="1:6" ht="409.5">
      <c r="A175" s="32"/>
      <c r="B175" s="32"/>
      <c r="C175" s="31"/>
      <c r="D175" s="31"/>
      <c r="E175" s="32"/>
      <c r="F175" s="32"/>
    </row>
    <row r="176" spans="1:6" ht="409.5">
      <c r="A176" s="32"/>
      <c r="B176" s="32"/>
      <c r="C176" s="31"/>
      <c r="D176" s="31"/>
      <c r="E176" s="32"/>
      <c r="F176" s="32"/>
    </row>
    <row r="177" spans="1:6" ht="409.5">
      <c r="A177" s="32"/>
      <c r="B177" s="32"/>
      <c r="C177" s="31"/>
      <c r="D177" s="31"/>
      <c r="E177" s="32"/>
      <c r="F177" s="32"/>
    </row>
    <row r="178" spans="1:6" ht="409.5">
      <c r="A178" s="32"/>
      <c r="B178" s="32"/>
      <c r="C178" s="31"/>
      <c r="D178" s="31"/>
      <c r="E178" s="32"/>
      <c r="F178" s="32"/>
    </row>
    <row r="179" spans="1:6" ht="409.5">
      <c r="A179" s="32"/>
      <c r="B179" s="32"/>
      <c r="C179" s="31"/>
      <c r="D179" s="31"/>
      <c r="E179" s="32"/>
      <c r="F179" s="32"/>
    </row>
    <row r="180" spans="1:6" ht="409.5">
      <c r="A180" s="32"/>
      <c r="B180" s="32"/>
      <c r="C180" s="31"/>
      <c r="D180" s="31"/>
      <c r="E180" s="32"/>
      <c r="F180" s="32"/>
    </row>
    <row r="181" spans="1:6" ht="409.5">
      <c r="A181" s="32"/>
      <c r="B181" s="32"/>
      <c r="C181" s="31"/>
      <c r="D181" s="31"/>
      <c r="E181" s="32"/>
      <c r="F181" s="32"/>
    </row>
    <row r="182" spans="1:6" ht="409.5">
      <c r="A182" s="32"/>
      <c r="B182" s="32"/>
      <c r="C182" s="31"/>
      <c r="D182" s="31"/>
      <c r="E182" s="32"/>
      <c r="F182" s="32"/>
    </row>
    <row r="183" spans="1:6" ht="409.5">
      <c r="A183" s="32"/>
      <c r="B183" s="32"/>
      <c r="C183" s="31"/>
      <c r="D183" s="31"/>
      <c r="E183" s="32"/>
      <c r="F183" s="32"/>
    </row>
    <row r="184" spans="1:6" ht="409.5">
      <c r="A184" s="32"/>
      <c r="B184" s="32"/>
      <c r="C184" s="31"/>
      <c r="D184" s="31"/>
      <c r="E184" s="32"/>
      <c r="F184" s="32"/>
    </row>
    <row r="185" spans="1:6" ht="409.5">
      <c r="A185" s="32"/>
      <c r="B185" s="32"/>
      <c r="C185" s="31"/>
      <c r="D185" s="31"/>
      <c r="E185" s="32"/>
      <c r="F185" s="32"/>
    </row>
    <row r="186" spans="1:6" ht="409.5">
      <c r="A186" s="32"/>
      <c r="B186" s="32"/>
      <c r="C186" s="31"/>
      <c r="D186" s="31"/>
      <c r="E186" s="32"/>
      <c r="F186" s="32"/>
    </row>
    <row r="187" spans="1:6" ht="409.5">
      <c r="A187" s="32"/>
      <c r="B187" s="32"/>
      <c r="C187" s="31"/>
      <c r="D187" s="31"/>
      <c r="E187" s="32"/>
      <c r="F187" s="32"/>
    </row>
    <row r="188" spans="1:6" ht="409.5">
      <c r="A188" s="32"/>
      <c r="B188" s="32"/>
      <c r="C188" s="31"/>
      <c r="D188" s="31"/>
      <c r="E188" s="32"/>
      <c r="F188" s="32"/>
    </row>
    <row r="189" spans="1:6" ht="409.5">
      <c r="A189" s="32"/>
      <c r="B189" s="32"/>
      <c r="C189" s="31"/>
      <c r="D189" s="31"/>
      <c r="E189" s="32"/>
      <c r="F189" s="32"/>
    </row>
    <row r="190" spans="1:6" ht="409.5">
      <c r="A190" s="32"/>
      <c r="B190" s="32"/>
      <c r="C190" s="31"/>
      <c r="D190" s="31"/>
      <c r="E190" s="32"/>
      <c r="F190" s="32"/>
    </row>
    <row r="191" spans="1:6" ht="409.5">
      <c r="A191" s="32"/>
      <c r="B191" s="32"/>
      <c r="C191" s="31"/>
      <c r="D191" s="31"/>
      <c r="E191" s="32"/>
      <c r="F191" s="32"/>
    </row>
    <row r="192" spans="1:6" ht="409.5">
      <c r="A192" s="32"/>
      <c r="B192" s="32"/>
      <c r="C192" s="31"/>
      <c r="D192" s="31"/>
      <c r="E192" s="32"/>
      <c r="F192" s="32"/>
    </row>
    <row r="193" spans="1:6" ht="409.5">
      <c r="A193" s="32"/>
      <c r="B193" s="32"/>
      <c r="C193" s="31"/>
      <c r="D193" s="31"/>
      <c r="E193" s="32"/>
      <c r="F193" s="32"/>
    </row>
    <row r="194" spans="1:6" ht="409.5">
      <c r="A194" s="32"/>
      <c r="B194" s="32"/>
      <c r="C194" s="31"/>
      <c r="D194" s="31"/>
      <c r="E194" s="32"/>
      <c r="F194" s="32"/>
    </row>
    <row r="195" spans="1:6" ht="409.5">
      <c r="A195" s="32"/>
      <c r="B195" s="32"/>
      <c r="C195" s="31"/>
      <c r="D195" s="31"/>
      <c r="E195" s="32"/>
      <c r="F195" s="32"/>
    </row>
    <row r="196" spans="1:6" ht="409.5">
      <c r="A196" s="32"/>
      <c r="B196" s="32"/>
      <c r="C196" s="31"/>
      <c r="D196" s="31"/>
      <c r="E196" s="32"/>
      <c r="F196" s="32"/>
    </row>
    <row r="197" spans="1:6" ht="409.5">
      <c r="A197" s="32"/>
      <c r="B197" s="32"/>
      <c r="C197" s="31"/>
      <c r="D197" s="31"/>
      <c r="E197" s="32"/>
      <c r="F197" s="32"/>
    </row>
    <row r="198" spans="1:6" ht="409.5">
      <c r="A198" s="32"/>
      <c r="B198" s="32"/>
      <c r="C198" s="31"/>
      <c r="D198" s="31"/>
      <c r="E198" s="32"/>
      <c r="F198" s="32"/>
    </row>
    <row r="199" spans="1:6" ht="409.5">
      <c r="A199" s="32"/>
      <c r="B199" s="32"/>
      <c r="C199" s="31"/>
      <c r="D199" s="31"/>
      <c r="E199" s="32"/>
      <c r="F199" s="32"/>
    </row>
    <row r="200" spans="1:6" ht="409.5">
      <c r="A200" s="32"/>
      <c r="B200" s="32"/>
      <c r="C200" s="31"/>
      <c r="D200" s="31"/>
      <c r="E200" s="32"/>
      <c r="F200" s="32"/>
    </row>
    <row r="201" spans="1:6" ht="409.5">
      <c r="A201" s="32"/>
      <c r="B201" s="32"/>
      <c r="C201" s="31"/>
      <c r="D201" s="31"/>
      <c r="E201" s="32"/>
      <c r="F201" s="32"/>
    </row>
    <row r="202" spans="1:6" ht="409.5">
      <c r="A202" s="32"/>
      <c r="B202" s="32"/>
      <c r="C202" s="31"/>
      <c r="D202" s="31"/>
      <c r="E202" s="32"/>
      <c r="F202" s="32"/>
    </row>
    <row r="203" spans="1:6" ht="409.5">
      <c r="A203" s="32"/>
      <c r="B203" s="32"/>
      <c r="C203" s="31"/>
      <c r="D203" s="31"/>
      <c r="E203" s="32"/>
      <c r="F203" s="32"/>
    </row>
    <row r="204" spans="1:6" ht="409.5">
      <c r="A204" s="32"/>
      <c r="B204" s="32"/>
      <c r="C204" s="31"/>
      <c r="D204" s="31"/>
      <c r="E204" s="32"/>
      <c r="F204" s="32"/>
    </row>
    <row r="205" spans="1:6" ht="409.5">
      <c r="A205" s="32"/>
      <c r="B205" s="32"/>
      <c r="C205" s="31"/>
      <c r="D205" s="31"/>
      <c r="E205" s="32"/>
      <c r="F205" s="32"/>
    </row>
    <row r="206" spans="1:6" ht="409.5">
      <c r="A206" s="32"/>
      <c r="B206" s="32"/>
      <c r="C206" s="31"/>
      <c r="D206" s="31"/>
      <c r="E206" s="32"/>
      <c r="F206" s="32"/>
    </row>
    <row r="207" spans="1:6" ht="409.5">
      <c r="A207" s="32"/>
      <c r="B207" s="32"/>
      <c r="C207" s="31"/>
      <c r="D207" s="31"/>
      <c r="E207" s="32"/>
      <c r="F207" s="32"/>
    </row>
    <row r="208" spans="1:6" ht="409.5">
      <c r="A208" s="32"/>
      <c r="B208" s="32"/>
      <c r="C208" s="31"/>
      <c r="D208" s="31"/>
      <c r="E208" s="32"/>
      <c r="F208" s="32"/>
    </row>
    <row r="209" spans="1:6" ht="409.5">
      <c r="A209" s="32"/>
      <c r="B209" s="32"/>
      <c r="C209" s="31"/>
      <c r="D209" s="31"/>
      <c r="E209" s="32"/>
      <c r="F209" s="32"/>
    </row>
    <row r="210" spans="1:6" ht="409.5">
      <c r="A210" s="32"/>
      <c r="B210" s="32"/>
      <c r="C210" s="31"/>
      <c r="D210" s="31"/>
      <c r="E210" s="32"/>
      <c r="F210" s="32"/>
    </row>
    <row r="211" spans="1:6" ht="409.5">
      <c r="A211" s="32"/>
      <c r="B211" s="32"/>
      <c r="C211" s="31"/>
      <c r="D211" s="31"/>
      <c r="E211" s="32"/>
      <c r="F211" s="32"/>
    </row>
    <row r="212" spans="1:6" ht="409.5">
      <c r="A212" s="32"/>
      <c r="B212" s="32"/>
      <c r="C212" s="31"/>
      <c r="D212" s="31"/>
      <c r="E212" s="32"/>
      <c r="F212" s="32"/>
    </row>
    <row r="213" spans="1:6" ht="409.5">
      <c r="A213" s="32"/>
      <c r="B213" s="32"/>
      <c r="C213" s="31"/>
      <c r="D213" s="31"/>
      <c r="E213" s="32"/>
      <c r="F213" s="32"/>
    </row>
    <row r="214" spans="1:6" ht="409.5">
      <c r="A214" s="32"/>
      <c r="B214" s="32"/>
      <c r="C214" s="31"/>
      <c r="D214" s="31"/>
      <c r="E214" s="32"/>
      <c r="F214" s="32"/>
    </row>
    <row r="215" spans="1:6" ht="409.5">
      <c r="A215" s="32"/>
      <c r="B215" s="32"/>
      <c r="C215" s="31"/>
      <c r="D215" s="31"/>
      <c r="E215" s="32"/>
      <c r="F215" s="32"/>
    </row>
    <row r="216" spans="1:6" ht="409.5">
      <c r="A216" s="32"/>
      <c r="B216" s="32"/>
      <c r="C216" s="31"/>
      <c r="D216" s="31"/>
      <c r="E216" s="32"/>
      <c r="F216" s="32"/>
    </row>
    <row r="217" spans="1:6" ht="409.5">
      <c r="A217" s="32"/>
      <c r="B217" s="32"/>
      <c r="C217" s="31"/>
      <c r="D217" s="31"/>
      <c r="E217" s="32"/>
      <c r="F217" s="32"/>
    </row>
    <row r="218" spans="1:6" ht="409.5">
      <c r="A218" s="32"/>
      <c r="B218" s="32"/>
      <c r="C218" s="31"/>
      <c r="D218" s="31"/>
      <c r="E218" s="32"/>
      <c r="F218" s="32"/>
    </row>
    <row r="219" spans="1:6" ht="409.5">
      <c r="A219" s="32"/>
      <c r="B219" s="32"/>
      <c r="C219" s="31"/>
      <c r="D219" s="31"/>
      <c r="E219" s="32"/>
      <c r="F219" s="32"/>
    </row>
    <row r="220" spans="1:6" ht="409.5">
      <c r="A220" s="32"/>
      <c r="B220" s="32"/>
      <c r="C220" s="31"/>
      <c r="D220" s="31"/>
      <c r="E220" s="32"/>
      <c r="F220" s="32"/>
    </row>
    <row r="221" spans="1:6" ht="409.5">
      <c r="A221" s="32"/>
      <c r="B221" s="32"/>
      <c r="C221" s="31"/>
      <c r="D221" s="31"/>
      <c r="E221" s="32"/>
      <c r="F221" s="32"/>
    </row>
    <row r="222" spans="1:6" ht="409.5">
      <c r="A222" s="32"/>
      <c r="B222" s="32"/>
      <c r="C222" s="31"/>
      <c r="D222" s="31"/>
      <c r="E222" s="32"/>
      <c r="F222" s="32"/>
    </row>
    <row r="223" spans="1:6" ht="409.5">
      <c r="A223" s="32"/>
      <c r="B223" s="32"/>
      <c r="C223" s="31"/>
      <c r="D223" s="31"/>
      <c r="E223" s="32"/>
      <c r="F223" s="32"/>
    </row>
    <row r="224" spans="1:6" ht="409.5">
      <c r="A224" s="32"/>
      <c r="B224" s="32"/>
      <c r="C224" s="31"/>
      <c r="D224" s="31"/>
      <c r="E224" s="32"/>
      <c r="F224" s="32"/>
    </row>
    <row r="225" spans="1:6" ht="409.5">
      <c r="A225" s="32"/>
      <c r="B225" s="32"/>
      <c r="C225" s="31"/>
      <c r="D225" s="31"/>
      <c r="E225" s="32"/>
      <c r="F225" s="32"/>
    </row>
    <row r="226" spans="1:6" ht="409.5">
      <c r="A226" s="32"/>
      <c r="B226" s="32"/>
      <c r="C226" s="31"/>
      <c r="D226" s="31"/>
      <c r="E226" s="32"/>
      <c r="F226" s="32"/>
    </row>
    <row r="227" spans="1:6" ht="409.5">
      <c r="A227" s="32"/>
      <c r="B227" s="32"/>
      <c r="C227" s="31"/>
      <c r="D227" s="31"/>
      <c r="E227" s="32"/>
      <c r="F227" s="32"/>
    </row>
    <row r="228" spans="1:6" ht="409.5">
      <c r="A228" s="32"/>
      <c r="B228" s="32"/>
      <c r="C228" s="31"/>
      <c r="D228" s="31"/>
      <c r="E228" s="32"/>
      <c r="F228" s="32"/>
    </row>
    <row r="229" spans="1:6" ht="409.5">
      <c r="A229" s="32"/>
      <c r="B229" s="32"/>
      <c r="C229" s="31"/>
      <c r="D229" s="31"/>
      <c r="E229" s="32"/>
      <c r="F229" s="32"/>
    </row>
    <row r="230" spans="1:6" ht="409.5">
      <c r="A230" s="32"/>
      <c r="B230" s="32"/>
      <c r="C230" s="31"/>
      <c r="D230" s="31"/>
      <c r="E230" s="32"/>
      <c r="F230" s="32"/>
    </row>
    <row r="231" spans="1:6" ht="409.5">
      <c r="A231" s="32"/>
      <c r="B231" s="32"/>
      <c r="C231" s="31"/>
      <c r="D231" s="31"/>
      <c r="E231" s="32"/>
      <c r="F231" s="32"/>
    </row>
    <row r="232" spans="1:6" ht="409.5">
      <c r="A232" s="32"/>
      <c r="B232" s="32"/>
      <c r="C232" s="31"/>
      <c r="D232" s="31"/>
      <c r="E232" s="32"/>
      <c r="F232" s="32"/>
    </row>
    <row r="233" spans="1:6" ht="409.5">
      <c r="A233" s="32"/>
      <c r="B233" s="32"/>
      <c r="C233" s="31"/>
      <c r="D233" s="31"/>
      <c r="E233" s="32"/>
      <c r="F233" s="32"/>
    </row>
    <row r="234" spans="1:6" ht="409.5">
      <c r="A234" s="32"/>
      <c r="B234" s="32"/>
      <c r="C234" s="31"/>
      <c r="D234" s="31"/>
      <c r="E234" s="32"/>
      <c r="F234" s="32"/>
    </row>
    <row r="235" spans="1:6" ht="409.5">
      <c r="A235" s="32"/>
      <c r="B235" s="32"/>
      <c r="C235" s="31"/>
      <c r="D235" s="31"/>
      <c r="E235" s="32"/>
      <c r="F235" s="32"/>
    </row>
    <row r="236" spans="1:6" ht="409.5">
      <c r="A236" s="32"/>
      <c r="B236" s="32"/>
      <c r="C236" s="31"/>
      <c r="D236" s="31"/>
      <c r="E236" s="32"/>
      <c r="F236" s="32"/>
    </row>
    <row r="237" spans="1:6" ht="409.5">
      <c r="A237" s="32"/>
      <c r="B237" s="32"/>
      <c r="C237" s="31"/>
      <c r="D237" s="31"/>
      <c r="E237" s="32"/>
      <c r="F237" s="32"/>
    </row>
    <row r="238" spans="1:6" ht="409.5">
      <c r="A238" s="32"/>
      <c r="B238" s="32"/>
      <c r="C238" s="31"/>
      <c r="D238" s="31"/>
      <c r="E238" s="32"/>
      <c r="F238" s="32"/>
    </row>
    <row r="239" spans="1:6" ht="409.5">
      <c r="A239" s="32"/>
      <c r="B239" s="32"/>
      <c r="C239" s="31"/>
      <c r="D239" s="31"/>
      <c r="E239" s="32"/>
      <c r="F239" s="32"/>
    </row>
    <row r="240" spans="1:6" ht="409.5">
      <c r="A240" s="32"/>
      <c r="B240" s="32"/>
      <c r="C240" s="31"/>
      <c r="D240" s="31"/>
      <c r="E240" s="32"/>
      <c r="F240" s="32"/>
    </row>
    <row r="241" spans="1:6" ht="409.5">
      <c r="A241" s="32"/>
      <c r="B241" s="32"/>
      <c r="C241" s="31"/>
      <c r="D241" s="31"/>
      <c r="E241" s="32"/>
      <c r="F241" s="32"/>
    </row>
    <row r="242" spans="1:6" ht="409.5">
      <c r="A242" s="32"/>
      <c r="B242" s="32"/>
      <c r="C242" s="31"/>
      <c r="D242" s="31"/>
      <c r="E242" s="32"/>
      <c r="F242" s="32"/>
    </row>
    <row r="243" spans="1:6" ht="409.5">
      <c r="A243" s="32"/>
      <c r="B243" s="32"/>
      <c r="C243" s="31"/>
      <c r="D243" s="31"/>
      <c r="E243" s="32"/>
      <c r="F243" s="32"/>
    </row>
    <row r="244" spans="1:6" ht="409.5">
      <c r="A244" s="32"/>
      <c r="B244" s="32"/>
      <c r="C244" s="31"/>
      <c r="D244" s="31"/>
      <c r="E244" s="32"/>
      <c r="F244" s="32"/>
    </row>
    <row r="245" spans="1:6" ht="409.5">
      <c r="A245" s="32"/>
      <c r="B245" s="32"/>
      <c r="C245" s="31"/>
      <c r="D245" s="31"/>
      <c r="E245" s="32"/>
      <c r="F245" s="32"/>
    </row>
    <row r="246" spans="1:6" ht="409.5">
      <c r="A246" s="32"/>
      <c r="B246" s="32"/>
      <c r="C246" s="31"/>
      <c r="D246" s="31"/>
      <c r="E246" s="32"/>
      <c r="F246" s="32"/>
    </row>
    <row r="247" spans="1:6" ht="409.5">
      <c r="A247" s="32"/>
      <c r="B247" s="32"/>
      <c r="C247" s="31"/>
      <c r="D247" s="31"/>
      <c r="E247" s="32"/>
      <c r="F247" s="32"/>
    </row>
    <row r="248" spans="1:6" ht="409.5">
      <c r="A248" s="32"/>
      <c r="B248" s="32"/>
      <c r="C248" s="31"/>
      <c r="D248" s="31"/>
      <c r="E248" s="32"/>
      <c r="F248" s="32"/>
    </row>
    <row r="249" spans="1:6" ht="409.5">
      <c r="A249" s="32"/>
      <c r="B249" s="32"/>
      <c r="C249" s="31"/>
      <c r="D249" s="31"/>
      <c r="E249" s="32"/>
      <c r="F249" s="32"/>
    </row>
    <row r="250" spans="1:6" ht="409.5">
      <c r="A250" s="32"/>
      <c r="B250" s="32"/>
      <c r="C250" s="31"/>
      <c r="D250" s="31"/>
      <c r="E250" s="32"/>
      <c r="F250" s="32"/>
    </row>
    <row r="251" spans="1:6" ht="409.5">
      <c r="A251" s="32"/>
      <c r="B251" s="32"/>
      <c r="C251" s="31"/>
      <c r="D251" s="31"/>
      <c r="E251" s="32"/>
      <c r="F251" s="32"/>
    </row>
    <row r="252" spans="1:6" ht="409.5">
      <c r="A252" s="32"/>
      <c r="B252" s="32"/>
      <c r="C252" s="31"/>
      <c r="D252" s="31"/>
      <c r="E252" s="32"/>
      <c r="F252" s="32"/>
    </row>
    <row r="253" spans="1:6" ht="409.5">
      <c r="A253" s="32"/>
      <c r="B253" s="32"/>
      <c r="C253" s="31"/>
      <c r="D253" s="31"/>
      <c r="E253" s="32"/>
      <c r="F253" s="32"/>
    </row>
    <row r="254" spans="1:6" ht="409.5">
      <c r="A254" s="32"/>
      <c r="B254" s="32"/>
      <c r="C254" s="31"/>
      <c r="D254" s="31"/>
      <c r="E254" s="32"/>
      <c r="F254" s="32"/>
    </row>
    <row r="255" spans="1:6" ht="409.5">
      <c r="A255" s="32"/>
      <c r="B255" s="32"/>
      <c r="C255" s="31"/>
      <c r="D255" s="31"/>
      <c r="E255" s="32"/>
      <c r="F255" s="32"/>
    </row>
    <row r="256" spans="1:6" ht="409.5">
      <c r="A256" s="32"/>
      <c r="B256" s="32"/>
      <c r="C256" s="31"/>
      <c r="D256" s="31"/>
      <c r="E256" s="32"/>
      <c r="F256" s="32"/>
    </row>
    <row r="257" spans="1:6" ht="409.5">
      <c r="A257" s="32"/>
      <c r="B257" s="32"/>
      <c r="C257" s="31"/>
      <c r="D257" s="31"/>
      <c r="E257" s="32"/>
      <c r="F257" s="32"/>
    </row>
    <row r="258" spans="1:6" ht="409.5">
      <c r="A258" s="32"/>
      <c r="B258" s="32"/>
      <c r="C258" s="31"/>
      <c r="D258" s="31"/>
      <c r="E258" s="32"/>
      <c r="F258" s="32"/>
    </row>
    <row r="259" spans="1:6" ht="409.5">
      <c r="A259" s="32"/>
      <c r="B259" s="32"/>
      <c r="C259" s="31"/>
      <c r="D259" s="31"/>
      <c r="E259" s="32"/>
      <c r="F259" s="32"/>
    </row>
    <row r="260" spans="1:6" ht="409.5">
      <c r="A260" s="32"/>
      <c r="B260" s="32"/>
      <c r="C260" s="31"/>
      <c r="D260" s="31"/>
      <c r="E260" s="32"/>
      <c r="F260" s="32"/>
    </row>
    <row r="261" spans="1:6" ht="409.5">
      <c r="A261" s="32"/>
      <c r="B261" s="32"/>
      <c r="C261" s="31"/>
      <c r="D261" s="31"/>
      <c r="E261" s="32"/>
      <c r="F261" s="32"/>
    </row>
    <row r="262" spans="1:6" ht="409.5">
      <c r="A262" s="32"/>
      <c r="B262" s="32"/>
      <c r="C262" s="31"/>
      <c r="D262" s="31"/>
      <c r="E262" s="32"/>
      <c r="F262" s="32"/>
    </row>
    <row r="263" spans="1:6" ht="409.5">
      <c r="A263" s="32"/>
      <c r="B263" s="32"/>
      <c r="C263" s="31"/>
      <c r="D263" s="31"/>
      <c r="E263" s="32"/>
      <c r="F263" s="32"/>
    </row>
    <row r="264" spans="1:6" ht="409.5">
      <c r="A264" s="32"/>
      <c r="B264" s="32"/>
      <c r="C264" s="31"/>
      <c r="D264" s="31"/>
      <c r="E264" s="32"/>
      <c r="F264" s="32"/>
    </row>
    <row r="265" spans="1:6" ht="409.5">
      <c r="A265" s="32"/>
      <c r="B265" s="32"/>
      <c r="C265" s="31"/>
      <c r="D265" s="31"/>
      <c r="E265" s="32"/>
      <c r="F265" s="32"/>
    </row>
    <row r="266" spans="1:6" ht="409.5">
      <c r="A266" s="32"/>
      <c r="B266" s="32"/>
      <c r="C266" s="31"/>
      <c r="D266" s="31"/>
      <c r="E266" s="32"/>
      <c r="F266" s="32"/>
    </row>
    <row r="267" spans="1:6" ht="409.5">
      <c r="A267" s="32"/>
      <c r="B267" s="32"/>
      <c r="C267" s="31"/>
      <c r="D267" s="31"/>
      <c r="E267" s="32"/>
      <c r="F267" s="32"/>
    </row>
    <row r="268" spans="1:6" ht="409.5">
      <c r="A268" s="32"/>
      <c r="B268" s="32"/>
      <c r="C268" s="31"/>
      <c r="D268" s="31"/>
      <c r="E268" s="32"/>
      <c r="F268" s="32"/>
    </row>
    <row r="269" spans="1:6" ht="409.5">
      <c r="A269" s="32"/>
      <c r="B269" s="32"/>
      <c r="C269" s="31"/>
      <c r="D269" s="31"/>
      <c r="E269" s="32"/>
      <c r="F269" s="32"/>
    </row>
    <row r="270" spans="1:6" ht="409.5">
      <c r="A270" s="32"/>
      <c r="B270" s="32"/>
      <c r="C270" s="31"/>
      <c r="D270" s="31"/>
      <c r="E270" s="32"/>
      <c r="F270" s="32"/>
    </row>
    <row r="271" spans="1:6" ht="409.5">
      <c r="A271" s="32"/>
      <c r="B271" s="32"/>
      <c r="C271" s="31"/>
      <c r="D271" s="31"/>
      <c r="E271" s="32"/>
      <c r="F271" s="32"/>
    </row>
    <row r="272" spans="1:6" ht="409.5">
      <c r="A272" s="32"/>
      <c r="B272" s="32"/>
      <c r="C272" s="31"/>
      <c r="D272" s="31"/>
      <c r="E272" s="32"/>
      <c r="F272" s="32"/>
    </row>
    <row r="273" spans="1:6" ht="409.5">
      <c r="A273" s="32"/>
      <c r="B273" s="32"/>
      <c r="C273" s="31"/>
      <c r="D273" s="31"/>
      <c r="E273" s="32"/>
      <c r="F273" s="32"/>
    </row>
    <row r="274" spans="1:6" ht="409.5">
      <c r="A274" s="32"/>
      <c r="B274" s="32"/>
      <c r="C274" s="31"/>
      <c r="D274" s="31"/>
      <c r="E274" s="32"/>
      <c r="F274" s="32"/>
    </row>
    <row r="275" spans="1:6" ht="409.5">
      <c r="A275" s="32"/>
      <c r="B275" s="32"/>
      <c r="C275" s="31"/>
      <c r="D275" s="31"/>
      <c r="E275" s="32"/>
      <c r="F275" s="32"/>
    </row>
    <row r="276" spans="1:6" ht="409.5">
      <c r="A276" s="32"/>
      <c r="B276" s="32"/>
      <c r="C276" s="31"/>
      <c r="D276" s="31"/>
      <c r="E276" s="32"/>
      <c r="F276" s="32"/>
    </row>
    <row r="277" spans="1:6" ht="409.5">
      <c r="A277" s="32"/>
      <c r="B277" s="32"/>
      <c r="C277" s="31"/>
      <c r="D277" s="31"/>
      <c r="E277" s="32"/>
      <c r="F277" s="32"/>
    </row>
    <row r="278" spans="1:6" ht="409.5">
      <c r="A278" s="32"/>
      <c r="B278" s="32"/>
      <c r="C278" s="31"/>
      <c r="D278" s="31"/>
      <c r="E278" s="32"/>
      <c r="F278" s="32"/>
    </row>
    <row r="279" spans="1:6" ht="409.5">
      <c r="A279" s="32"/>
      <c r="B279" s="32"/>
      <c r="C279" s="31"/>
      <c r="D279" s="31"/>
      <c r="E279" s="32"/>
      <c r="F279" s="32"/>
    </row>
    <row r="280" spans="1:6" ht="409.5">
      <c r="A280" s="32"/>
      <c r="B280" s="32"/>
      <c r="C280" s="31"/>
      <c r="D280" s="31"/>
      <c r="E280" s="32"/>
      <c r="F280" s="32"/>
    </row>
    <row r="281" spans="1:6" ht="409.5">
      <c r="A281" s="32"/>
      <c r="B281" s="32"/>
      <c r="C281" s="31"/>
      <c r="D281" s="31"/>
      <c r="E281" s="32"/>
      <c r="F281" s="32"/>
    </row>
    <row r="282" spans="1:6" ht="409.5">
      <c r="A282" s="32"/>
      <c r="B282" s="32"/>
      <c r="C282" s="31"/>
      <c r="D282" s="31"/>
      <c r="E282" s="32"/>
      <c r="F282" s="32"/>
    </row>
    <row r="283" spans="1:6" ht="409.5">
      <c r="A283" s="32"/>
      <c r="B283" s="32"/>
      <c r="C283" s="31"/>
      <c r="D283" s="31"/>
      <c r="E283" s="32"/>
      <c r="F283" s="32"/>
    </row>
    <row r="284" spans="1:6" ht="409.5">
      <c r="A284" s="32"/>
      <c r="B284" s="32"/>
      <c r="C284" s="31"/>
      <c r="D284" s="31"/>
      <c r="E284" s="32"/>
      <c r="F284" s="32"/>
    </row>
    <row r="285" spans="1:6" ht="409.5">
      <c r="A285" s="32"/>
      <c r="B285" s="32"/>
      <c r="C285" s="31"/>
      <c r="D285" s="31"/>
      <c r="E285" s="32"/>
      <c r="F285" s="32"/>
    </row>
    <row r="286" spans="1:6" ht="409.5">
      <c r="A286" s="32"/>
      <c r="B286" s="32"/>
      <c r="C286" s="31"/>
      <c r="D286" s="31"/>
      <c r="E286" s="32"/>
      <c r="F286" s="32"/>
    </row>
    <row r="287" spans="1:6" ht="409.5">
      <c r="A287" s="32"/>
      <c r="B287" s="32"/>
      <c r="C287" s="31"/>
      <c r="D287" s="31"/>
      <c r="E287" s="32"/>
      <c r="F287" s="32"/>
    </row>
    <row r="288" spans="1:6" ht="409.5">
      <c r="A288" s="32"/>
      <c r="B288" s="32"/>
      <c r="C288" s="31"/>
      <c r="D288" s="31"/>
      <c r="E288" s="32"/>
      <c r="F288" s="32"/>
    </row>
    <row r="289" spans="1:6" ht="409.5">
      <c r="A289" s="32"/>
      <c r="B289" s="32"/>
      <c r="C289" s="31"/>
      <c r="D289" s="31"/>
      <c r="E289" s="32"/>
      <c r="F289" s="32"/>
    </row>
    <row r="290" spans="1:6" ht="409.5">
      <c r="A290" s="32"/>
      <c r="B290" s="32"/>
      <c r="C290" s="31"/>
      <c r="D290" s="31"/>
      <c r="E290" s="32"/>
      <c r="F290" s="32"/>
    </row>
    <row r="291" spans="1:6" ht="409.5">
      <c r="A291" s="32"/>
      <c r="B291" s="32"/>
      <c r="C291" s="31"/>
      <c r="D291" s="31"/>
      <c r="E291" s="32"/>
      <c r="F291" s="32"/>
    </row>
    <row r="292" spans="1:6" ht="409.5">
      <c r="A292" s="32"/>
      <c r="B292" s="32"/>
      <c r="C292" s="31"/>
      <c r="D292" s="31"/>
      <c r="E292" s="32"/>
      <c r="F292" s="32"/>
    </row>
    <row r="293" spans="1:6" ht="409.5">
      <c r="A293" s="32"/>
      <c r="B293" s="32"/>
      <c r="C293" s="31"/>
      <c r="D293" s="31"/>
      <c r="E293" s="32"/>
      <c r="F293" s="32"/>
    </row>
    <row r="294" spans="1:6" ht="409.5">
      <c r="A294" s="32"/>
      <c r="B294" s="32"/>
      <c r="C294" s="31"/>
      <c r="D294" s="31"/>
      <c r="E294" s="32"/>
      <c r="F294" s="32"/>
    </row>
    <row r="295" spans="1:6" ht="409.5">
      <c r="A295" s="32"/>
      <c r="B295" s="32"/>
      <c r="C295" s="31"/>
      <c r="D295" s="31"/>
      <c r="E295" s="32"/>
      <c r="F295" s="32"/>
    </row>
    <row r="296" spans="1:6" ht="409.5">
      <c r="A296" s="32"/>
      <c r="B296" s="32"/>
      <c r="C296" s="31"/>
      <c r="D296" s="31"/>
      <c r="E296" s="32"/>
      <c r="F296" s="32"/>
    </row>
    <row r="297" spans="1:6" ht="409.5">
      <c r="A297" s="32"/>
      <c r="B297" s="32"/>
      <c r="C297" s="31"/>
      <c r="D297" s="31"/>
      <c r="E297" s="32"/>
      <c r="F297" s="32"/>
    </row>
    <row r="298" spans="1:6" ht="409.5">
      <c r="A298" s="32"/>
      <c r="B298" s="32"/>
      <c r="C298" s="31"/>
      <c r="D298" s="31"/>
      <c r="E298" s="32"/>
      <c r="F298" s="32"/>
    </row>
    <row r="299" spans="1:6" ht="409.5">
      <c r="A299" s="32"/>
      <c r="B299" s="32"/>
      <c r="C299" s="31"/>
      <c r="D299" s="31"/>
      <c r="E299" s="32"/>
      <c r="F299" s="32"/>
    </row>
    <row r="300" spans="1:6" ht="409.5">
      <c r="A300" s="32"/>
      <c r="B300" s="32"/>
      <c r="C300" s="31"/>
      <c r="D300" s="31"/>
      <c r="E300" s="32"/>
      <c r="F300" s="32"/>
    </row>
    <row r="301" spans="1:6" ht="409.5">
      <c r="A301" s="32"/>
      <c r="B301" s="32"/>
      <c r="C301" s="31"/>
      <c r="D301" s="31"/>
      <c r="E301" s="32"/>
      <c r="F301" s="32"/>
    </row>
    <row r="302" spans="1:6" ht="409.5">
      <c r="A302" s="32"/>
      <c r="B302" s="32"/>
      <c r="C302" s="31"/>
      <c r="D302" s="31"/>
      <c r="E302" s="32"/>
      <c r="F302" s="32"/>
    </row>
    <row r="303" spans="1:6" ht="409.5">
      <c r="A303" s="32"/>
      <c r="B303" s="32"/>
      <c r="C303" s="31"/>
      <c r="D303" s="31"/>
      <c r="E303" s="32"/>
      <c r="F303" s="32"/>
    </row>
    <row r="304" spans="1:6" ht="409.5">
      <c r="A304" s="32"/>
      <c r="B304" s="32"/>
      <c r="C304" s="31"/>
      <c r="D304" s="31"/>
      <c r="E304" s="32"/>
      <c r="F304" s="32"/>
    </row>
    <row r="305" spans="1:6" ht="409.5">
      <c r="A305" s="32"/>
      <c r="B305" s="32"/>
      <c r="C305" s="31"/>
      <c r="D305" s="31"/>
      <c r="E305" s="32"/>
      <c r="F305" s="32"/>
    </row>
    <row r="306" spans="1:6" ht="409.5">
      <c r="A306" s="32"/>
      <c r="B306" s="32"/>
      <c r="C306" s="31"/>
      <c r="D306" s="31"/>
      <c r="E306" s="32"/>
      <c r="F306" s="32"/>
    </row>
    <row r="307" spans="1:6" ht="409.5">
      <c r="A307" s="32"/>
      <c r="B307" s="32"/>
      <c r="C307" s="31"/>
      <c r="D307" s="31"/>
      <c r="E307" s="32"/>
      <c r="F307" s="32"/>
    </row>
    <row r="308" spans="1:6" ht="409.5">
      <c r="A308" s="32"/>
      <c r="B308" s="32"/>
      <c r="C308" s="31"/>
      <c r="D308" s="31"/>
      <c r="E308" s="32"/>
      <c r="F308" s="32"/>
    </row>
    <row r="309" spans="1:6" ht="409.5">
      <c r="A309" s="32"/>
      <c r="B309" s="32"/>
      <c r="C309" s="31"/>
      <c r="D309" s="31"/>
      <c r="E309" s="32"/>
      <c r="F309" s="32"/>
    </row>
    <row r="310" spans="1:6" ht="409.5">
      <c r="A310" s="32"/>
      <c r="B310" s="32"/>
      <c r="C310" s="31"/>
      <c r="D310" s="31"/>
      <c r="E310" s="32"/>
      <c r="F310" s="32"/>
    </row>
    <row r="311" spans="1:6" ht="409.5">
      <c r="A311" s="32"/>
      <c r="B311" s="32"/>
      <c r="C311" s="31"/>
      <c r="D311" s="31"/>
      <c r="E311" s="32"/>
      <c r="F311" s="32"/>
    </row>
    <row r="312" spans="1:6" ht="409.5">
      <c r="A312" s="32"/>
      <c r="B312" s="32"/>
      <c r="C312" s="31"/>
      <c r="D312" s="31"/>
      <c r="E312" s="32"/>
      <c r="F312" s="32"/>
    </row>
    <row r="313" spans="1:6" ht="409.5">
      <c r="A313" s="32"/>
      <c r="B313" s="32"/>
      <c r="C313" s="31"/>
      <c r="D313" s="31"/>
      <c r="E313" s="32"/>
      <c r="F313" s="32"/>
    </row>
    <row r="314" spans="1:6" ht="409.5">
      <c r="A314" s="32"/>
      <c r="B314" s="32"/>
      <c r="C314" s="31"/>
      <c r="D314" s="31"/>
      <c r="E314" s="32"/>
      <c r="F314" s="32"/>
    </row>
    <row r="315" spans="1:6" ht="409.5">
      <c r="A315" s="32"/>
      <c r="B315" s="32"/>
      <c r="C315" s="31"/>
      <c r="D315" s="31"/>
      <c r="E315" s="32"/>
      <c r="F315" s="32"/>
    </row>
    <row r="316" spans="1:6" ht="409.5">
      <c r="A316" s="32"/>
      <c r="B316" s="32"/>
      <c r="C316" s="31"/>
      <c r="D316" s="31"/>
      <c r="E316" s="32"/>
      <c r="F316" s="32"/>
    </row>
    <row r="317" spans="1:6" ht="409.5">
      <c r="A317" s="32"/>
      <c r="B317" s="32"/>
      <c r="C317" s="31"/>
      <c r="D317" s="31"/>
      <c r="E317" s="32"/>
      <c r="F317" s="32"/>
    </row>
    <row r="318" spans="1:6" ht="409.5">
      <c r="A318" s="32"/>
      <c r="B318" s="32"/>
      <c r="C318" s="31"/>
      <c r="D318" s="31"/>
      <c r="E318" s="32"/>
      <c r="F318" s="32"/>
    </row>
    <row r="319" spans="1:6" ht="409.5">
      <c r="A319" s="32"/>
      <c r="B319" s="32"/>
      <c r="C319" s="31"/>
      <c r="D319" s="31"/>
      <c r="E319" s="32"/>
      <c r="F319" s="32"/>
    </row>
    <row r="320" spans="1:6" ht="409.5">
      <c r="A320" s="32"/>
      <c r="B320" s="32"/>
      <c r="C320" s="31"/>
      <c r="D320" s="31"/>
      <c r="E320" s="32"/>
      <c r="F320" s="32"/>
    </row>
    <row r="321" spans="1:6" ht="409.5">
      <c r="A321" s="32"/>
      <c r="B321" s="32"/>
      <c r="C321" s="31"/>
      <c r="D321" s="31"/>
      <c r="E321" s="32"/>
      <c r="F321" s="32"/>
    </row>
    <row r="322" spans="1:6" ht="409.5">
      <c r="A322" s="32"/>
      <c r="B322" s="32"/>
      <c r="C322" s="31"/>
      <c r="D322" s="31"/>
      <c r="E322" s="32"/>
      <c r="F322" s="32"/>
    </row>
    <row r="323" spans="1:6" ht="409.5">
      <c r="A323" s="32"/>
      <c r="B323" s="32"/>
      <c r="C323" s="31"/>
      <c r="D323" s="31"/>
      <c r="E323" s="32"/>
      <c r="F323" s="32"/>
    </row>
    <row r="324" spans="1:6" ht="409.5">
      <c r="A324" s="32"/>
      <c r="B324" s="32"/>
      <c r="C324" s="31"/>
      <c r="D324" s="31"/>
      <c r="E324" s="32"/>
      <c r="F324" s="32"/>
    </row>
    <row r="325" spans="1:6" ht="409.5">
      <c r="A325" s="32"/>
      <c r="B325" s="32"/>
      <c r="C325" s="31"/>
      <c r="D325" s="31"/>
      <c r="E325" s="32"/>
      <c r="F325" s="32"/>
    </row>
    <row r="326" spans="1:6" ht="409.5">
      <c r="A326" s="32"/>
      <c r="B326" s="32"/>
      <c r="C326" s="31"/>
      <c r="D326" s="31"/>
      <c r="E326" s="32"/>
      <c r="F326" s="32"/>
    </row>
    <row r="327" spans="1:6" ht="409.5">
      <c r="A327" s="32"/>
      <c r="B327" s="32"/>
      <c r="C327" s="31"/>
      <c r="D327" s="31"/>
      <c r="E327" s="32"/>
      <c r="F327" s="32"/>
    </row>
    <row r="328" spans="1:6" ht="409.5">
      <c r="A328" s="32"/>
      <c r="B328" s="32"/>
      <c r="C328" s="31"/>
      <c r="D328" s="31"/>
      <c r="E328" s="32"/>
      <c r="F328" s="32"/>
    </row>
    <row r="329" spans="1:6" ht="409.5">
      <c r="A329" s="32"/>
      <c r="B329" s="32"/>
      <c r="C329" s="31"/>
      <c r="D329" s="31"/>
      <c r="E329" s="32"/>
      <c r="F329" s="32"/>
    </row>
    <row r="330" spans="1:6" ht="409.5">
      <c r="A330" s="32"/>
      <c r="B330" s="32"/>
      <c r="C330" s="31"/>
      <c r="D330" s="31"/>
      <c r="E330" s="32"/>
      <c r="F330" s="32"/>
    </row>
    <row r="331" spans="1:6" ht="409.5">
      <c r="A331" s="32"/>
      <c r="B331" s="32"/>
      <c r="C331" s="31"/>
      <c r="D331" s="31"/>
      <c r="E331" s="32"/>
      <c r="F331" s="32"/>
    </row>
    <row r="332" spans="1:6" ht="409.5">
      <c r="A332" s="32"/>
      <c r="B332" s="32"/>
      <c r="C332" s="31"/>
      <c r="D332" s="31"/>
      <c r="E332" s="32"/>
      <c r="F332" s="32"/>
    </row>
    <row r="333" spans="1:6" ht="409.5">
      <c r="A333" s="32"/>
      <c r="B333" s="32"/>
      <c r="C333" s="31"/>
      <c r="D333" s="31"/>
      <c r="E333" s="32"/>
      <c r="F333" s="32"/>
    </row>
    <row r="334" spans="1:6" ht="409.5">
      <c r="A334" s="32"/>
      <c r="B334" s="32"/>
      <c r="C334" s="31"/>
      <c r="D334" s="31"/>
      <c r="E334" s="32"/>
      <c r="F334" s="32"/>
    </row>
    <row r="335" spans="1:6" ht="409.5">
      <c r="A335" s="32"/>
      <c r="B335" s="32"/>
      <c r="C335" s="31"/>
      <c r="D335" s="31"/>
      <c r="E335" s="32"/>
      <c r="F335" s="32"/>
    </row>
    <row r="336" spans="1:6" ht="409.5">
      <c r="A336" s="32"/>
      <c r="B336" s="32"/>
      <c r="C336" s="31"/>
      <c r="D336" s="31"/>
      <c r="E336" s="32"/>
      <c r="F336" s="32"/>
    </row>
    <row r="337" spans="1:6" ht="409.5">
      <c r="A337" s="32"/>
      <c r="B337" s="32"/>
      <c r="C337" s="31"/>
      <c r="D337" s="31"/>
      <c r="E337" s="32"/>
      <c r="F337" s="32"/>
    </row>
    <row r="338" spans="1:6" ht="409.5">
      <c r="A338" s="32"/>
      <c r="B338" s="32"/>
      <c r="C338" s="31"/>
      <c r="D338" s="31"/>
      <c r="E338" s="32"/>
      <c r="F338" s="32"/>
    </row>
    <row r="339" spans="1:6" ht="409.5">
      <c r="A339" s="32"/>
      <c r="B339" s="32"/>
      <c r="C339" s="31"/>
      <c r="D339" s="31"/>
      <c r="E339" s="32"/>
      <c r="F339" s="32"/>
    </row>
    <row r="340" spans="1:6" ht="409.5">
      <c r="A340" s="32"/>
      <c r="B340" s="32"/>
      <c r="C340" s="31"/>
      <c r="D340" s="31"/>
      <c r="E340" s="32"/>
      <c r="F340" s="32"/>
    </row>
    <row r="341" spans="1:6" ht="409.5">
      <c r="A341" s="32"/>
      <c r="B341" s="32"/>
      <c r="C341" s="31"/>
      <c r="D341" s="31"/>
      <c r="E341" s="32"/>
      <c r="F341" s="32"/>
    </row>
    <row r="342" spans="1:6" ht="409.5">
      <c r="A342" s="32"/>
      <c r="B342" s="32"/>
      <c r="C342" s="31"/>
      <c r="D342" s="31"/>
      <c r="E342" s="32"/>
      <c r="F342" s="32"/>
    </row>
    <row r="343" spans="1:6" ht="409.5">
      <c r="A343" s="32"/>
      <c r="B343" s="32"/>
      <c r="C343" s="31"/>
      <c r="D343" s="31"/>
      <c r="E343" s="32"/>
      <c r="F343" s="32"/>
    </row>
    <row r="344" spans="1:6" ht="409.5">
      <c r="A344" s="32"/>
      <c r="B344" s="32"/>
      <c r="C344" s="31"/>
      <c r="D344" s="31"/>
      <c r="E344" s="32"/>
      <c r="F344" s="32"/>
    </row>
    <row r="345" spans="1:6" ht="409.5">
      <c r="A345" s="32"/>
      <c r="B345" s="32"/>
      <c r="C345" s="31"/>
      <c r="D345" s="31"/>
      <c r="E345" s="32"/>
      <c r="F345" s="32"/>
    </row>
    <row r="346" spans="1:6" ht="409.5">
      <c r="A346" s="32"/>
      <c r="B346" s="32"/>
      <c r="C346" s="31"/>
      <c r="D346" s="31"/>
      <c r="E346" s="32"/>
      <c r="F346" s="32"/>
    </row>
    <row r="347" spans="1:6" ht="409.5">
      <c r="A347" s="32"/>
      <c r="B347" s="32"/>
      <c r="C347" s="31"/>
      <c r="D347" s="31"/>
      <c r="E347" s="32"/>
      <c r="F347" s="32"/>
    </row>
    <row r="348" spans="1:6" ht="409.5">
      <c r="A348" s="32"/>
      <c r="B348" s="32"/>
      <c r="C348" s="31"/>
      <c r="D348" s="31"/>
      <c r="E348" s="32"/>
      <c r="F348" s="32"/>
    </row>
    <row r="349" spans="1:6" ht="409.5">
      <c r="A349" s="32"/>
      <c r="B349" s="32"/>
      <c r="C349" s="31"/>
      <c r="D349" s="31"/>
      <c r="E349" s="32"/>
      <c r="F349" s="32"/>
    </row>
    <row r="350" spans="1:6" ht="409.5">
      <c r="A350" s="32"/>
      <c r="B350" s="32"/>
      <c r="C350" s="31"/>
      <c r="D350" s="31"/>
      <c r="E350" s="32"/>
      <c r="F350" s="32"/>
    </row>
    <row r="351" spans="1:6" ht="409.5">
      <c r="A351" s="32"/>
      <c r="B351" s="32"/>
      <c r="C351" s="31"/>
      <c r="D351" s="31"/>
      <c r="E351" s="32"/>
      <c r="F351" s="32"/>
    </row>
    <row r="352" spans="1:6" ht="409.5">
      <c r="A352" s="32"/>
      <c r="B352" s="32"/>
      <c r="C352" s="31"/>
      <c r="D352" s="31"/>
      <c r="E352" s="32"/>
      <c r="F352" s="32"/>
    </row>
    <row r="353" spans="1:6" ht="409.5">
      <c r="A353" s="32"/>
      <c r="B353" s="32"/>
      <c r="C353" s="31"/>
      <c r="D353" s="31"/>
      <c r="E353" s="32"/>
      <c r="F353" s="32"/>
    </row>
    <row r="354" spans="1:6" ht="409.5">
      <c r="A354" s="32"/>
      <c r="B354" s="32"/>
      <c r="C354" s="31"/>
      <c r="D354" s="31"/>
      <c r="E354" s="32"/>
      <c r="F354" s="32"/>
    </row>
    <row r="355" spans="1:6" ht="409.5">
      <c r="A355" s="32"/>
      <c r="B355" s="32"/>
      <c r="C355" s="31"/>
      <c r="D355" s="31"/>
      <c r="E355" s="32"/>
      <c r="F355" s="32"/>
    </row>
    <row r="356" spans="1:6" ht="409.5">
      <c r="A356" s="32"/>
      <c r="B356" s="32"/>
      <c r="C356" s="31"/>
      <c r="D356" s="31"/>
      <c r="E356" s="32"/>
      <c r="F356" s="32"/>
    </row>
    <row r="357" spans="1:6" ht="409.5">
      <c r="A357" s="32"/>
      <c r="B357" s="32"/>
      <c r="C357" s="31"/>
      <c r="D357" s="31"/>
      <c r="E357" s="32"/>
      <c r="F357" s="32"/>
    </row>
    <row r="358" spans="1:6" ht="409.5">
      <c r="A358" s="32"/>
      <c r="B358" s="32"/>
      <c r="C358" s="31"/>
      <c r="D358" s="31"/>
      <c r="E358" s="32"/>
      <c r="F358" s="32"/>
    </row>
    <row r="359" spans="1:6" ht="409.5">
      <c r="A359" s="32"/>
      <c r="B359" s="32"/>
      <c r="C359" s="31"/>
      <c r="D359" s="31"/>
      <c r="E359" s="32"/>
      <c r="F359" s="32"/>
    </row>
    <row r="360" spans="1:6" ht="409.5">
      <c r="A360" s="32"/>
      <c r="B360" s="32"/>
      <c r="C360" s="31"/>
      <c r="D360" s="31"/>
      <c r="E360" s="32"/>
      <c r="F360" s="32"/>
    </row>
    <row r="361" spans="1:6" ht="409.5">
      <c r="A361" s="32"/>
      <c r="B361" s="32"/>
      <c r="C361" s="31"/>
      <c r="D361" s="31"/>
      <c r="E361" s="32"/>
      <c r="F361" s="32"/>
    </row>
    <row r="362" spans="1:6" ht="409.5">
      <c r="A362" s="32"/>
      <c r="B362" s="32"/>
      <c r="C362" s="31"/>
      <c r="D362" s="31"/>
      <c r="E362" s="32"/>
      <c r="F362" s="32"/>
    </row>
    <row r="363" spans="1:6" ht="409.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314"/>
      <c r="E11" s="177"/>
      <c r="F11" s="177"/>
    </row>
    <row r="12" spans="1:13" ht="15.75">
      <c r="A12" s="277" t="s">
        <v>380</v>
      </c>
      <c r="B12" s="178" t="s">
        <v>381</v>
      </c>
      <c r="C12" s="197">
        <v>-115</v>
      </c>
      <c r="D12" s="314">
        <v>-53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-6791</v>
      </c>
      <c r="D13" s="314">
        <v>48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</v>
      </c>
      <c r="D14" s="314">
        <v>-13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314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314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314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314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314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314">
        <v>24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-6917</v>
      </c>
      <c r="D21" s="656">
        <f>SUM(D11:D20)</f>
        <v>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314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314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314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314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314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-12978</v>
      </c>
      <c r="D28" s="314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314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314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314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314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-12978</v>
      </c>
      <c r="D33" s="656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314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314"/>
      <c r="E36" s="177"/>
      <c r="F36" s="177"/>
    </row>
    <row r="37" spans="1:6" ht="15.75">
      <c r="A37" s="277" t="s">
        <v>427</v>
      </c>
      <c r="B37" s="178" t="s">
        <v>428</v>
      </c>
      <c r="C37" s="197">
        <v>31036</v>
      </c>
      <c r="D37" s="314">
        <v>2191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-10276</v>
      </c>
      <c r="D38" s="314">
        <v>-2129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314"/>
      <c r="E39" s="177"/>
      <c r="F39" s="177"/>
    </row>
    <row r="40" spans="1:6" ht="31.5">
      <c r="A40" s="277" t="s">
        <v>433</v>
      </c>
      <c r="B40" s="178" t="s">
        <v>434</v>
      </c>
      <c r="C40" s="197">
        <v>-480</v>
      </c>
      <c r="D40" s="314">
        <v>-58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314"/>
      <c r="E41" s="177"/>
      <c r="F41" s="177"/>
    </row>
    <row r="42" spans="1:8" ht="15.75">
      <c r="A42" s="277" t="s">
        <v>437</v>
      </c>
      <c r="B42" s="178" t="s">
        <v>438</v>
      </c>
      <c r="C42" s="197">
        <v>-6</v>
      </c>
      <c r="D42" s="314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20274</v>
      </c>
      <c r="D43" s="658">
        <f>SUM(D35:D42)</f>
        <v>4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379</v>
      </c>
      <c r="D44" s="306">
        <f>D43+D33+D21</f>
        <v>10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2</v>
      </c>
      <c r="D45" s="307">
        <v>7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381</v>
      </c>
      <c r="D46" s="309">
        <f>D45+D44</f>
        <v>17</v>
      </c>
      <c r="E46" s="177"/>
      <c r="F46" s="177"/>
      <c r="G46" s="180"/>
      <c r="H46" s="180"/>
    </row>
    <row r="47" spans="1:8" ht="409.5">
      <c r="A47" s="302" t="s">
        <v>447</v>
      </c>
      <c r="B47" s="310" t="s">
        <v>448</v>
      </c>
      <c r="C47" s="297">
        <v>381</v>
      </c>
      <c r="D47" s="297">
        <v>17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409.5">
      <c r="A49" s="177"/>
      <c r="B49" s="182"/>
      <c r="C49" s="183"/>
      <c r="D49" s="183"/>
      <c r="G49" s="180"/>
      <c r="H49" s="180"/>
    </row>
    <row r="50" spans="1:8" ht="409.5">
      <c r="A50" s="689" t="s">
        <v>966</v>
      </c>
      <c r="G50" s="180"/>
      <c r="H50" s="180"/>
    </row>
    <row r="51" spans="1:8" ht="409.5">
      <c r="A51" s="704" t="s">
        <v>972</v>
      </c>
      <c r="B51" s="704"/>
      <c r="C51" s="704"/>
      <c r="D51" s="704"/>
      <c r="G51" s="180"/>
      <c r="H51" s="180"/>
    </row>
    <row r="52" spans="1:8" ht="409.5">
      <c r="A52" s="690"/>
      <c r="B52" s="690"/>
      <c r="C52" s="690"/>
      <c r="D52" s="690"/>
      <c r="G52" s="180"/>
      <c r="H52" s="180"/>
    </row>
    <row r="53" spans="1:8" ht="409.5">
      <c r="A53" s="690"/>
      <c r="B53" s="690"/>
      <c r="C53" s="690"/>
      <c r="D53" s="690"/>
      <c r="G53" s="180"/>
      <c r="H53" s="180"/>
    </row>
    <row r="54" spans="1:13" s="42" customFormat="1" ht="409.5">
      <c r="A54" s="691" t="s">
        <v>975</v>
      </c>
      <c r="B54" s="700" t="str">
        <f>pdeReportingDate</f>
        <v>30.04.2024</v>
      </c>
      <c r="C54" s="700"/>
      <c r="D54" s="700"/>
      <c r="E54" s="700"/>
      <c r="F54" s="694"/>
      <c r="G54" s="694"/>
      <c r="H54" s="694"/>
      <c r="M54" s="98"/>
    </row>
    <row r="55" spans="1:13" s="42" customFormat="1" ht="409.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409.5">
      <c r="A56" s="692" t="s">
        <v>8</v>
      </c>
      <c r="B56" s="701" t="str">
        <f>authorName</f>
        <v>Стела Григорова</v>
      </c>
      <c r="C56" s="701"/>
      <c r="D56" s="701"/>
      <c r="E56" s="701"/>
      <c r="F56" s="80"/>
      <c r="G56" s="80"/>
      <c r="H56" s="80"/>
    </row>
    <row r="57" spans="1:8" s="42" customFormat="1" ht="409.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409.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409.5">
      <c r="A59" s="693"/>
      <c r="B59" s="699" t="s">
        <v>977</v>
      </c>
      <c r="C59" s="699"/>
      <c r="D59" s="699"/>
      <c r="E59" s="699"/>
      <c r="F59" s="572"/>
      <c r="G59" s="45"/>
      <c r="H59" s="42"/>
    </row>
    <row r="60" spans="1:8" ht="409.5">
      <c r="A60" s="693"/>
      <c r="B60" s="699" t="s">
        <v>977</v>
      </c>
      <c r="C60" s="699"/>
      <c r="D60" s="699"/>
      <c r="E60" s="699"/>
      <c r="F60" s="572"/>
      <c r="G60" s="45"/>
      <c r="H60" s="42"/>
    </row>
    <row r="61" spans="1:8" ht="409.5">
      <c r="A61" s="693"/>
      <c r="B61" s="699" t="s">
        <v>977</v>
      </c>
      <c r="C61" s="699"/>
      <c r="D61" s="699"/>
      <c r="E61" s="699"/>
      <c r="F61" s="572"/>
      <c r="G61" s="45"/>
      <c r="H61" s="42"/>
    </row>
    <row r="62" spans="1:8" ht="409.5">
      <c r="A62" s="693"/>
      <c r="B62" s="699" t="s">
        <v>977</v>
      </c>
      <c r="C62" s="699"/>
      <c r="D62" s="699"/>
      <c r="E62" s="699"/>
      <c r="F62" s="572"/>
      <c r="G62" s="45"/>
      <c r="H62" s="42"/>
    </row>
    <row r="63" spans="1:8" ht="409.5">
      <c r="A63" s="693"/>
      <c r="B63" s="699"/>
      <c r="C63" s="699"/>
      <c r="D63" s="699"/>
      <c r="E63" s="699"/>
      <c r="F63" s="572"/>
      <c r="G63" s="45"/>
      <c r="H63" s="42"/>
    </row>
    <row r="64" spans="1:8" ht="409.5">
      <c r="A64" s="693"/>
      <c r="B64" s="699"/>
      <c r="C64" s="699"/>
      <c r="D64" s="699"/>
      <c r="E64" s="699"/>
      <c r="F64" s="572"/>
      <c r="G64" s="45"/>
      <c r="H64" s="42"/>
    </row>
    <row r="65" spans="1:8" ht="409.5">
      <c r="A65" s="693"/>
      <c r="B65" s="699"/>
      <c r="C65" s="699"/>
      <c r="D65" s="699"/>
      <c r="E65" s="699"/>
      <c r="F65" s="572"/>
      <c r="G65" s="45"/>
      <c r="H65" s="42"/>
    </row>
    <row r="66" spans="7:8" ht="409.5">
      <c r="G66" s="180"/>
      <c r="H66" s="180"/>
    </row>
    <row r="67" spans="7:8" ht="409.5">
      <c r="G67" s="180"/>
      <c r="H67" s="180"/>
    </row>
    <row r="68" spans="7:8" ht="409.5">
      <c r="G68" s="180"/>
      <c r="H68" s="180"/>
    </row>
    <row r="69" spans="7:8" ht="409.5">
      <c r="G69" s="180"/>
      <c r="H69" s="180"/>
    </row>
    <row r="70" spans="7:8" ht="409.5">
      <c r="G70" s="180"/>
      <c r="H70" s="180"/>
    </row>
    <row r="71" spans="7:8" ht="409.5">
      <c r="G71" s="180"/>
      <c r="H71" s="180"/>
    </row>
    <row r="72" spans="7:8" ht="409.5">
      <c r="G72" s="180"/>
      <c r="H72" s="180"/>
    </row>
    <row r="73" spans="7:8" ht="409.5">
      <c r="G73" s="180"/>
      <c r="H73" s="180"/>
    </row>
    <row r="74" spans="7:8" ht="409.5">
      <c r="G74" s="180"/>
      <c r="H74" s="180"/>
    </row>
    <row r="75" spans="7:8" ht="409.5">
      <c r="G75" s="180"/>
      <c r="H75" s="180"/>
    </row>
    <row r="76" spans="7:8" ht="409.5">
      <c r="G76" s="180"/>
      <c r="H76" s="180"/>
    </row>
    <row r="77" spans="7:8" ht="409.5">
      <c r="G77" s="180"/>
      <c r="H77" s="180"/>
    </row>
    <row r="78" spans="7:8" ht="409.5">
      <c r="G78" s="180"/>
      <c r="H78" s="180"/>
    </row>
    <row r="79" spans="7:8" ht="409.5">
      <c r="G79" s="180"/>
      <c r="H79" s="180"/>
    </row>
    <row r="80" spans="7:8" ht="409.5">
      <c r="G80" s="180"/>
      <c r="H80" s="180"/>
    </row>
    <row r="81" spans="7:8" ht="409.5">
      <c r="G81" s="180"/>
      <c r="H81" s="180"/>
    </row>
    <row r="82" spans="7:8" ht="409.5">
      <c r="G82" s="180"/>
      <c r="H82" s="180"/>
    </row>
    <row r="83" spans="7:8" ht="409.5">
      <c r="G83" s="180"/>
      <c r="H83" s="180"/>
    </row>
    <row r="84" spans="7:8" ht="409.5">
      <c r="G84" s="180"/>
      <c r="H84" s="180"/>
    </row>
    <row r="85" spans="7:8" ht="409.5">
      <c r="G85" s="180"/>
      <c r="H85" s="180"/>
    </row>
    <row r="86" spans="7:8" ht="409.5">
      <c r="G86" s="180"/>
      <c r="H86" s="180"/>
    </row>
    <row r="87" spans="7:8" ht="409.5">
      <c r="G87" s="180"/>
      <c r="H87" s="180"/>
    </row>
    <row r="88" spans="7:8" ht="409.5">
      <c r="G88" s="180"/>
      <c r="H88" s="180"/>
    </row>
    <row r="89" spans="7:8" ht="409.5">
      <c r="G89" s="180"/>
      <c r="H89" s="180"/>
    </row>
    <row r="90" spans="7:8" ht="409.5">
      <c r="G90" s="180"/>
      <c r="H90" s="180"/>
    </row>
    <row r="91" spans="7:8" ht="409.5">
      <c r="G91" s="180"/>
      <c r="H91" s="180"/>
    </row>
    <row r="92" spans="7:8" ht="409.5">
      <c r="G92" s="180"/>
      <c r="H92" s="180"/>
    </row>
    <row r="93" spans="7:8" ht="409.5">
      <c r="G93" s="180"/>
      <c r="H93" s="180"/>
    </row>
    <row r="94" spans="7:8" ht="409.5">
      <c r="G94" s="180"/>
      <c r="H94" s="180"/>
    </row>
    <row r="95" spans="7:8" ht="409.5">
      <c r="G95" s="180"/>
      <c r="H95" s="180"/>
    </row>
    <row r="96" spans="7:8" ht="409.5">
      <c r="G96" s="180"/>
      <c r="H96" s="180"/>
    </row>
    <row r="97" spans="7:8" ht="409.5">
      <c r="G97" s="180"/>
      <c r="H97" s="180"/>
    </row>
    <row r="98" spans="7:8" ht="409.5">
      <c r="G98" s="180"/>
      <c r="H98" s="180"/>
    </row>
    <row r="99" spans="7:8" ht="409.5">
      <c r="G99" s="180"/>
      <c r="H99" s="180"/>
    </row>
    <row r="100" spans="7:8" ht="409.5">
      <c r="G100" s="180"/>
      <c r="H100" s="180"/>
    </row>
    <row r="101" spans="7:8" ht="409.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rowBreaks count="1" manualBreakCount="1">
    <brk id="63" max="3" man="1"/>
  </rowBreaks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47.2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1">
        <f>'1-Баланс'!H18</f>
        <v>9995</v>
      </c>
      <c r="D13" s="581">
        <f>'1-Баланс'!H20</f>
        <v>0</v>
      </c>
      <c r="E13" s="581">
        <f>'1-Баланс'!H21</f>
        <v>0</v>
      </c>
      <c r="F13" s="581">
        <f>'1-Баланс'!H23</f>
        <v>999</v>
      </c>
      <c r="G13" s="581">
        <f>'1-Баланс'!H24</f>
        <v>0</v>
      </c>
      <c r="H13" s="582"/>
      <c r="I13" s="581">
        <f>'1-Баланс'!H29+'1-Баланс'!H32</f>
        <v>8278</v>
      </c>
      <c r="J13" s="581">
        <f>'1-Баланс'!H30+'1-Баланс'!H33</f>
        <v>0</v>
      </c>
      <c r="K13" s="582"/>
      <c r="L13" s="581">
        <f>SUM(C13:K13)</f>
        <v>19272</v>
      </c>
      <c r="M13" s="583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1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1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9995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999</v>
      </c>
      <c r="G17" s="650">
        <f t="shared" si="2"/>
        <v>0</v>
      </c>
      <c r="H17" s="650">
        <f t="shared" si="2"/>
        <v>0</v>
      </c>
      <c r="I17" s="650">
        <f t="shared" si="2"/>
        <v>8278</v>
      </c>
      <c r="J17" s="650">
        <f t="shared" si="2"/>
        <v>0</v>
      </c>
      <c r="K17" s="650">
        <f t="shared" si="2"/>
        <v>0</v>
      </c>
      <c r="L17" s="581">
        <f t="shared" si="1"/>
        <v>19272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1">
        <f>+'1-Баланс'!G32</f>
        <v>465</v>
      </c>
      <c r="J18" s="581">
        <f>+'1-Баланс'!G33</f>
        <v>0</v>
      </c>
      <c r="K18" s="582"/>
      <c r="L18" s="581">
        <f t="shared" si="1"/>
        <v>465</v>
      </c>
      <c r="M18" s="635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1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1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1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1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1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1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1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1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1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9995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999</v>
      </c>
      <c r="G31" s="650">
        <f t="shared" si="6"/>
        <v>0</v>
      </c>
      <c r="H31" s="650">
        <f t="shared" si="6"/>
        <v>0</v>
      </c>
      <c r="I31" s="650">
        <f t="shared" si="6"/>
        <v>8743</v>
      </c>
      <c r="J31" s="650">
        <f t="shared" si="6"/>
        <v>0</v>
      </c>
      <c r="K31" s="650">
        <f t="shared" si="6"/>
        <v>0</v>
      </c>
      <c r="L31" s="581">
        <f t="shared" si="1"/>
        <v>19737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1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4">
        <f aca="true" t="shared" si="7" ref="C34:K34">C31+C32+C33</f>
        <v>9995</v>
      </c>
      <c r="D34" s="584">
        <f t="shared" si="7"/>
        <v>0</v>
      </c>
      <c r="E34" s="584">
        <f t="shared" si="7"/>
        <v>0</v>
      </c>
      <c r="F34" s="584">
        <f t="shared" si="7"/>
        <v>999</v>
      </c>
      <c r="G34" s="584">
        <f t="shared" si="7"/>
        <v>0</v>
      </c>
      <c r="H34" s="584">
        <f t="shared" si="7"/>
        <v>0</v>
      </c>
      <c r="I34" s="584">
        <f t="shared" si="7"/>
        <v>8743</v>
      </c>
      <c r="J34" s="584">
        <f t="shared" si="7"/>
        <v>0</v>
      </c>
      <c r="K34" s="584">
        <f t="shared" si="7"/>
        <v>0</v>
      </c>
      <c r="L34" s="648">
        <f t="shared" si="1"/>
        <v>19737</v>
      </c>
      <c r="M34" s="585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0" t="str">
        <f>pdeReportingDate</f>
        <v>30.04.2024</v>
      </c>
      <c r="C38" s="700"/>
      <c r="D38" s="700"/>
      <c r="E38" s="700"/>
      <c r="F38" s="700"/>
      <c r="G38" s="700"/>
      <c r="H38" s="700"/>
      <c r="M38" s="169"/>
    </row>
    <row r="39" spans="1:13" ht="409.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409.5">
      <c r="A40" s="692" t="s">
        <v>8</v>
      </c>
      <c r="B40" s="701" t="str">
        <f>authorName</f>
        <v>Стела Григорова</v>
      </c>
      <c r="C40" s="701"/>
      <c r="D40" s="701"/>
      <c r="E40" s="701"/>
      <c r="F40" s="701"/>
      <c r="G40" s="701"/>
      <c r="H40" s="701"/>
      <c r="M40" s="169"/>
    </row>
    <row r="41" spans="1:13" ht="409.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409.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409.5">
      <c r="A43" s="693"/>
      <c r="B43" s="699" t="s">
        <v>977</v>
      </c>
      <c r="C43" s="699"/>
      <c r="D43" s="699"/>
      <c r="E43" s="699"/>
      <c r="F43" s="572"/>
      <c r="G43" s="45"/>
      <c r="H43" s="42"/>
      <c r="M43" s="169"/>
    </row>
    <row r="44" spans="1:13" ht="409.5">
      <c r="A44" s="693"/>
      <c r="B44" s="699" t="s">
        <v>977</v>
      </c>
      <c r="C44" s="699"/>
      <c r="D44" s="699"/>
      <c r="E44" s="699"/>
      <c r="F44" s="572"/>
      <c r="G44" s="45"/>
      <c r="H44" s="42"/>
      <c r="M44" s="169"/>
    </row>
    <row r="45" spans="1:13" ht="409.5">
      <c r="A45" s="693"/>
      <c r="B45" s="699" t="s">
        <v>977</v>
      </c>
      <c r="C45" s="699"/>
      <c r="D45" s="699"/>
      <c r="E45" s="699"/>
      <c r="F45" s="572"/>
      <c r="G45" s="45"/>
      <c r="H45" s="42"/>
      <c r="M45" s="169"/>
    </row>
    <row r="46" spans="1:13" ht="409.5">
      <c r="A46" s="693"/>
      <c r="B46" s="699" t="s">
        <v>977</v>
      </c>
      <c r="C46" s="699"/>
      <c r="D46" s="699"/>
      <c r="E46" s="699"/>
      <c r="F46" s="572"/>
      <c r="G46" s="45"/>
      <c r="H46" s="42"/>
      <c r="M46" s="169"/>
    </row>
    <row r="47" spans="1:13" ht="409.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409.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409.5">
      <c r="A49" s="693"/>
      <c r="B49" s="699"/>
      <c r="C49" s="699"/>
      <c r="D49" s="699"/>
      <c r="E49" s="699"/>
      <c r="F49" s="572"/>
      <c r="G49" s="45"/>
      <c r="H49" s="42"/>
      <c r="M49" s="169"/>
    </row>
    <row r="50" ht="409.5">
      <c r="M50" s="169"/>
    </row>
    <row r="51" ht="409.5">
      <c r="M51" s="169"/>
    </row>
    <row r="52" ht="409.5">
      <c r="M52" s="169"/>
    </row>
    <row r="53" ht="409.5">
      <c r="M53" s="169"/>
    </row>
    <row r="54" ht="409.5">
      <c r="M54" s="169"/>
    </row>
    <row r="55" ht="409.5">
      <c r="M55" s="169"/>
    </row>
    <row r="56" ht="409.5">
      <c r="M56" s="169"/>
    </row>
    <row r="57" ht="409.5">
      <c r="M57" s="169"/>
    </row>
    <row r="58" ht="409.5">
      <c r="M58" s="169"/>
    </row>
    <row r="59" ht="409.5">
      <c r="M59" s="169"/>
    </row>
    <row r="60" ht="409.5">
      <c r="M60" s="169"/>
    </row>
    <row r="61" ht="409.5">
      <c r="M61" s="169"/>
    </row>
    <row r="62" ht="409.5">
      <c r="M62" s="169"/>
    </row>
    <row r="63" ht="409.5">
      <c r="M63" s="169"/>
    </row>
    <row r="64" ht="409.5">
      <c r="M64" s="169"/>
    </row>
    <row r="65" ht="409.5">
      <c r="M65" s="169"/>
    </row>
    <row r="66" ht="409.5">
      <c r="M66" s="169"/>
    </row>
    <row r="67" ht="409.5">
      <c r="M67" s="169"/>
    </row>
    <row r="68" ht="409.5">
      <c r="M68" s="169"/>
    </row>
    <row r="69" ht="409.5">
      <c r="M69" s="169"/>
    </row>
    <row r="70" ht="409.5">
      <c r="M70" s="169"/>
    </row>
    <row r="71" ht="409.5">
      <c r="M71" s="169"/>
    </row>
    <row r="72" ht="409.5">
      <c r="M72" s="169"/>
    </row>
    <row r="73" ht="409.5">
      <c r="M73" s="169"/>
    </row>
    <row r="74" ht="409.5">
      <c r="M74" s="169"/>
    </row>
    <row r="75" ht="409.5">
      <c r="M75" s="169"/>
    </row>
    <row r="76" ht="409.5">
      <c r="M76" s="169"/>
    </row>
    <row r="77" ht="409.5">
      <c r="M77" s="169"/>
    </row>
    <row r="78" ht="409.5">
      <c r="M78" s="169"/>
    </row>
    <row r="79" ht="409.5">
      <c r="M79" s="169"/>
    </row>
    <row r="80" ht="409.5">
      <c r="M80" s="169"/>
    </row>
    <row r="81" ht="409.5">
      <c r="M81" s="169"/>
    </row>
    <row r="82" ht="409.5">
      <c r="M82" s="169"/>
    </row>
    <row r="83" ht="409.5">
      <c r="M83" s="169"/>
    </row>
    <row r="84" ht="409.5">
      <c r="M84" s="169"/>
    </row>
    <row r="85" ht="409.5">
      <c r="M85" s="169"/>
    </row>
    <row r="86" ht="409.5">
      <c r="M86" s="169"/>
    </row>
    <row r="87" ht="409.5">
      <c r="M87" s="169"/>
    </row>
    <row r="88" ht="409.5">
      <c r="M88" s="169"/>
    </row>
    <row r="89" ht="409.5">
      <c r="M89" s="169"/>
    </row>
    <row r="90" ht="409.5">
      <c r="M90" s="169"/>
    </row>
    <row r="91" ht="409.5">
      <c r="M91" s="169"/>
    </row>
    <row r="92" ht="409.5">
      <c r="M92" s="169"/>
    </row>
    <row r="93" ht="409.5">
      <c r="M93" s="169"/>
    </row>
    <row r="94" ht="409.5">
      <c r="M94" s="169"/>
    </row>
    <row r="95" ht="409.5">
      <c r="M95" s="169"/>
    </row>
    <row r="96" ht="409.5">
      <c r="M96" s="169"/>
    </row>
    <row r="97" ht="409.5">
      <c r="M97" s="169"/>
    </row>
    <row r="98" ht="409.5">
      <c r="M98" s="169"/>
    </row>
    <row r="99" ht="409.5">
      <c r="M99" s="169"/>
    </row>
    <row r="100" ht="409.5">
      <c r="M100" s="169"/>
    </row>
    <row r="101" ht="409.5">
      <c r="M101" s="169"/>
    </row>
    <row r="102" ht="409.5">
      <c r="M102" s="169"/>
    </row>
    <row r="103" ht="409.5">
      <c r="M103" s="169"/>
    </row>
    <row r="104" ht="409.5">
      <c r="M104" s="169"/>
    </row>
    <row r="105" ht="409.5">
      <c r="M105" s="169"/>
    </row>
    <row r="106" ht="409.5">
      <c r="M106" s="169"/>
    </row>
    <row r="107" ht="409.5">
      <c r="M107" s="169"/>
    </row>
    <row r="108" ht="409.5">
      <c r="M108" s="169"/>
    </row>
    <row r="109" ht="409.5">
      <c r="M109" s="169"/>
    </row>
    <row r="110" ht="409.5">
      <c r="M110" s="169"/>
    </row>
    <row r="111" ht="409.5">
      <c r="M111" s="169"/>
    </row>
    <row r="112" ht="409.5">
      <c r="M112" s="169"/>
    </row>
    <row r="113" ht="409.5">
      <c r="M113" s="169"/>
    </row>
    <row r="114" ht="409.5">
      <c r="M114" s="169"/>
    </row>
    <row r="115" ht="409.5">
      <c r="M115" s="169"/>
    </row>
    <row r="116" ht="409.5">
      <c r="M116" s="169"/>
    </row>
    <row r="117" ht="409.5">
      <c r="M117" s="169"/>
    </row>
    <row r="118" ht="409.5">
      <c r="M118" s="169"/>
    </row>
    <row r="119" ht="409.5">
      <c r="M119" s="169"/>
    </row>
    <row r="120" ht="409.5">
      <c r="M120" s="169"/>
    </row>
    <row r="121" ht="409.5">
      <c r="M121" s="169"/>
    </row>
    <row r="122" ht="409.5">
      <c r="M122" s="169"/>
    </row>
    <row r="123" ht="409.5">
      <c r="M123" s="169"/>
    </row>
    <row r="124" ht="409.5">
      <c r="M124" s="169"/>
    </row>
    <row r="125" ht="409.5">
      <c r="M125" s="169"/>
    </row>
    <row r="126" ht="409.5">
      <c r="M126" s="169"/>
    </row>
    <row r="127" ht="409.5">
      <c r="M127" s="169"/>
    </row>
    <row r="128" ht="409.5">
      <c r="M128" s="169"/>
    </row>
    <row r="129" ht="409.5">
      <c r="M129" s="169"/>
    </row>
    <row r="130" ht="409.5">
      <c r="M130" s="169"/>
    </row>
    <row r="131" ht="409.5">
      <c r="M131" s="169"/>
    </row>
    <row r="132" ht="409.5">
      <c r="M132" s="169"/>
    </row>
    <row r="133" ht="409.5">
      <c r="M133" s="169"/>
    </row>
    <row r="134" ht="409.5">
      <c r="M134" s="169"/>
    </row>
    <row r="135" ht="409.5">
      <c r="M135" s="169"/>
    </row>
    <row r="136" ht="409.5">
      <c r="M136" s="169"/>
    </row>
    <row r="137" ht="409.5">
      <c r="M137" s="169"/>
    </row>
    <row r="138" ht="409.5">
      <c r="M138" s="169"/>
    </row>
    <row r="139" ht="409.5">
      <c r="M139" s="169"/>
    </row>
    <row r="140" ht="409.5">
      <c r="M140" s="169"/>
    </row>
    <row r="141" ht="409.5">
      <c r="M141" s="169"/>
    </row>
    <row r="142" ht="409.5">
      <c r="M142" s="169"/>
    </row>
    <row r="143" ht="409.5">
      <c r="M143" s="169"/>
    </row>
    <row r="144" ht="409.5">
      <c r="M144" s="169"/>
    </row>
    <row r="145" ht="409.5">
      <c r="M145" s="169"/>
    </row>
    <row r="146" ht="409.5">
      <c r="M146" s="169"/>
    </row>
    <row r="147" ht="409.5">
      <c r="M147" s="169"/>
    </row>
    <row r="148" ht="409.5">
      <c r="M148" s="169"/>
    </row>
    <row r="149" ht="409.5">
      <c r="M149" s="169"/>
    </row>
    <row r="150" ht="409.5">
      <c r="M150" s="169"/>
    </row>
    <row r="151" ht="409.5">
      <c r="M151" s="169"/>
    </row>
    <row r="152" ht="409.5">
      <c r="M152" s="169"/>
    </row>
    <row r="153" ht="409.5">
      <c r="M153" s="169"/>
    </row>
    <row r="154" ht="409.5">
      <c r="M154" s="169"/>
    </row>
    <row r="155" ht="409.5">
      <c r="M155" s="169"/>
    </row>
    <row r="156" ht="409.5">
      <c r="M156" s="169"/>
    </row>
    <row r="157" ht="409.5">
      <c r="M157" s="169"/>
    </row>
    <row r="158" ht="409.5">
      <c r="M158" s="169"/>
    </row>
    <row r="159" ht="409.5">
      <c r="M159" s="169"/>
    </row>
    <row r="160" ht="409.5">
      <c r="M160" s="169"/>
    </row>
    <row r="161" ht="409.5">
      <c r="M161" s="169"/>
    </row>
    <row r="162" ht="409.5">
      <c r="M162" s="169"/>
    </row>
    <row r="163" ht="409.5">
      <c r="M163" s="169"/>
    </row>
    <row r="164" ht="409.5">
      <c r="M164" s="169"/>
    </row>
    <row r="165" ht="409.5">
      <c r="M165" s="169"/>
    </row>
    <row r="166" ht="409.5">
      <c r="M166" s="169"/>
    </row>
    <row r="167" ht="409.5">
      <c r="M167" s="169"/>
    </row>
    <row r="168" ht="409.5">
      <c r="M168" s="169"/>
    </row>
    <row r="169" ht="409.5">
      <c r="M169" s="169"/>
    </row>
    <row r="170" ht="409.5">
      <c r="M170" s="169"/>
    </row>
    <row r="171" ht="409.5">
      <c r="M171" s="169"/>
    </row>
    <row r="172" ht="409.5">
      <c r="M172" s="169"/>
    </row>
    <row r="173" ht="409.5">
      <c r="M173" s="169"/>
    </row>
    <row r="174" ht="409.5">
      <c r="M174" s="169"/>
    </row>
    <row r="175" ht="409.5">
      <c r="M175" s="169"/>
    </row>
    <row r="176" ht="409.5">
      <c r="M176" s="169"/>
    </row>
    <row r="177" ht="409.5">
      <c r="M177" s="169"/>
    </row>
    <row r="178" ht="409.5">
      <c r="M178" s="169"/>
    </row>
    <row r="179" ht="409.5">
      <c r="M179" s="169"/>
    </row>
    <row r="180" ht="409.5">
      <c r="M180" s="169"/>
    </row>
    <row r="181" ht="409.5">
      <c r="M181" s="169"/>
    </row>
    <row r="182" ht="409.5">
      <c r="M182" s="169"/>
    </row>
    <row r="183" ht="409.5">
      <c r="M183" s="169"/>
    </row>
    <row r="184" ht="409.5">
      <c r="M184" s="169"/>
    </row>
    <row r="185" ht="409.5">
      <c r="M185" s="169"/>
    </row>
    <row r="186" ht="409.5">
      <c r="M186" s="169"/>
    </row>
    <row r="187" ht="409.5">
      <c r="M187" s="169"/>
    </row>
    <row r="188" ht="409.5">
      <c r="M188" s="169"/>
    </row>
    <row r="189" ht="409.5">
      <c r="M189" s="169"/>
    </row>
    <row r="190" ht="409.5">
      <c r="M190" s="169"/>
    </row>
    <row r="191" ht="409.5">
      <c r="M191" s="169"/>
    </row>
    <row r="192" ht="409.5">
      <c r="M192" s="169"/>
    </row>
    <row r="193" ht="409.5">
      <c r="M193" s="169"/>
    </row>
    <row r="194" ht="409.5">
      <c r="M194" s="169"/>
    </row>
    <row r="195" ht="409.5">
      <c r="M195" s="169"/>
    </row>
    <row r="196" ht="409.5">
      <c r="M196" s="169"/>
    </row>
    <row r="197" ht="409.5">
      <c r="M197" s="169"/>
    </row>
    <row r="198" ht="409.5">
      <c r="M198" s="169"/>
    </row>
    <row r="199" ht="409.5">
      <c r="M199" s="169"/>
    </row>
    <row r="200" ht="409.5">
      <c r="M200" s="169"/>
    </row>
    <row r="201" ht="409.5">
      <c r="M201" s="169"/>
    </row>
    <row r="202" ht="409.5">
      <c r="M202" s="169"/>
    </row>
    <row r="203" ht="409.5">
      <c r="M203" s="169"/>
    </row>
    <row r="204" ht="409.5">
      <c r="M204" s="169"/>
    </row>
    <row r="205" ht="409.5">
      <c r="M205" s="169"/>
    </row>
    <row r="206" ht="409.5">
      <c r="M206" s="169"/>
    </row>
    <row r="207" ht="409.5">
      <c r="M207" s="169"/>
    </row>
    <row r="208" ht="409.5">
      <c r="M208" s="169"/>
    </row>
    <row r="209" ht="409.5">
      <c r="M209" s="169"/>
    </row>
    <row r="210" ht="409.5">
      <c r="M210" s="169"/>
    </row>
    <row r="211" ht="409.5">
      <c r="M211" s="169"/>
    </row>
    <row r="212" ht="409.5">
      <c r="M212" s="169"/>
    </row>
    <row r="213" ht="409.5">
      <c r="M213" s="169"/>
    </row>
    <row r="214" ht="409.5">
      <c r="M214" s="169"/>
    </row>
    <row r="215" ht="409.5">
      <c r="M215" s="169"/>
    </row>
    <row r="216" ht="409.5">
      <c r="M216" s="169"/>
    </row>
    <row r="217" ht="409.5">
      <c r="M217" s="169"/>
    </row>
    <row r="218" ht="409.5">
      <c r="M218" s="169"/>
    </row>
    <row r="219" ht="409.5">
      <c r="M219" s="169"/>
    </row>
    <row r="220" ht="409.5">
      <c r="M220" s="169"/>
    </row>
    <row r="221" ht="409.5">
      <c r="M221" s="169"/>
    </row>
    <row r="222" ht="409.5">
      <c r="M222" s="169"/>
    </row>
    <row r="223" ht="409.5">
      <c r="M223" s="169"/>
    </row>
    <row r="224" ht="409.5">
      <c r="M224" s="169"/>
    </row>
    <row r="225" ht="409.5">
      <c r="M225" s="169"/>
    </row>
    <row r="226" ht="409.5">
      <c r="M226" s="169"/>
    </row>
    <row r="227" ht="409.5">
      <c r="M227" s="169"/>
    </row>
    <row r="228" ht="409.5">
      <c r="M228" s="169"/>
    </row>
    <row r="229" ht="409.5">
      <c r="M229" s="169"/>
    </row>
    <row r="230" ht="409.5">
      <c r="M230" s="169"/>
    </row>
    <row r="231" ht="409.5">
      <c r="M231" s="169"/>
    </row>
    <row r="232" ht="409.5">
      <c r="M232" s="169"/>
    </row>
    <row r="233" ht="409.5">
      <c r="M233" s="169"/>
    </row>
    <row r="234" ht="409.5">
      <c r="M234" s="169"/>
    </row>
    <row r="235" ht="409.5">
      <c r="M235" s="169"/>
    </row>
    <row r="236" ht="409.5">
      <c r="M236" s="169"/>
    </row>
    <row r="237" ht="409.5">
      <c r="M237" s="169"/>
    </row>
    <row r="238" ht="409.5">
      <c r="M238" s="169"/>
    </row>
    <row r="239" ht="409.5">
      <c r="M239" s="169"/>
    </row>
    <row r="240" ht="409.5">
      <c r="M240" s="169"/>
    </row>
    <row r="241" ht="409.5">
      <c r="M241" s="169"/>
    </row>
    <row r="242" ht="409.5">
      <c r="M242" s="169"/>
    </row>
    <row r="243" ht="409.5">
      <c r="M243" s="169"/>
    </row>
    <row r="244" ht="409.5">
      <c r="M244" s="169"/>
    </row>
    <row r="245" ht="409.5">
      <c r="M245" s="169"/>
    </row>
    <row r="246" ht="409.5">
      <c r="M246" s="169"/>
    </row>
    <row r="247" ht="409.5">
      <c r="M247" s="169"/>
    </row>
    <row r="248" ht="409.5">
      <c r="M248" s="169"/>
    </row>
    <row r="249" ht="409.5">
      <c r="M249" s="169"/>
    </row>
    <row r="250" ht="409.5">
      <c r="M250" s="169"/>
    </row>
    <row r="251" ht="409.5">
      <c r="M251" s="169"/>
    </row>
    <row r="252" ht="409.5">
      <c r="M252" s="169"/>
    </row>
    <row r="253" ht="409.5">
      <c r="M253" s="169"/>
    </row>
    <row r="254" ht="409.5">
      <c r="M254" s="169"/>
    </row>
    <row r="255" ht="409.5">
      <c r="M255" s="169"/>
    </row>
    <row r="256" ht="409.5">
      <c r="M256" s="169"/>
    </row>
    <row r="257" ht="409.5">
      <c r="M257" s="169"/>
    </row>
    <row r="258" ht="409.5">
      <c r="M258" s="169"/>
    </row>
    <row r="259" ht="409.5">
      <c r="M259" s="169"/>
    </row>
    <row r="260" ht="409.5">
      <c r="M260" s="169"/>
    </row>
    <row r="261" ht="409.5">
      <c r="M261" s="169"/>
    </row>
    <row r="262" ht="409.5">
      <c r="M262" s="169"/>
    </row>
    <row r="263" ht="409.5">
      <c r="M263" s="169"/>
    </row>
    <row r="264" ht="409.5">
      <c r="M264" s="169"/>
    </row>
    <row r="265" ht="409.5">
      <c r="M265" s="169"/>
    </row>
    <row r="266" ht="409.5">
      <c r="M266" s="169"/>
    </row>
    <row r="267" ht="409.5">
      <c r="M267" s="169"/>
    </row>
    <row r="268" ht="409.5">
      <c r="M268" s="169"/>
    </row>
    <row r="269" ht="409.5">
      <c r="M269" s="169"/>
    </row>
    <row r="270" ht="409.5">
      <c r="M270" s="169"/>
    </row>
    <row r="271" ht="409.5">
      <c r="M271" s="169"/>
    </row>
    <row r="272" ht="409.5">
      <c r="M272" s="169"/>
    </row>
    <row r="273" ht="409.5">
      <c r="M273" s="169"/>
    </row>
    <row r="274" ht="409.5">
      <c r="M274" s="169"/>
    </row>
    <row r="275" ht="409.5">
      <c r="M275" s="169"/>
    </row>
    <row r="276" ht="409.5">
      <c r="M276" s="169"/>
    </row>
    <row r="277" ht="409.5">
      <c r="M277" s="169"/>
    </row>
    <row r="278" ht="409.5">
      <c r="M278" s="169"/>
    </row>
    <row r="279" ht="409.5">
      <c r="M279" s="169"/>
    </row>
    <row r="280" ht="409.5">
      <c r="M280" s="169"/>
    </row>
    <row r="281" ht="409.5">
      <c r="M281" s="169"/>
    </row>
    <row r="282" ht="409.5">
      <c r="M282" s="169"/>
    </row>
    <row r="283" ht="409.5">
      <c r="M283" s="169"/>
    </row>
    <row r="284" ht="409.5">
      <c r="M284" s="169"/>
    </row>
    <row r="285" ht="409.5">
      <c r="M285" s="169"/>
    </row>
    <row r="286" ht="409.5">
      <c r="M286" s="169"/>
    </row>
    <row r="287" ht="409.5">
      <c r="M287" s="169"/>
    </row>
    <row r="288" ht="409.5">
      <c r="M288" s="169"/>
    </row>
    <row r="289" ht="409.5">
      <c r="M289" s="169"/>
    </row>
    <row r="290" ht="409.5">
      <c r="M290" s="169"/>
    </row>
    <row r="291" ht="409.5">
      <c r="M291" s="169"/>
    </row>
    <row r="292" ht="409.5">
      <c r="M292" s="169"/>
    </row>
    <row r="293" ht="409.5">
      <c r="M293" s="169"/>
    </row>
    <row r="294" ht="409.5">
      <c r="M294" s="169"/>
    </row>
    <row r="295" ht="409.5">
      <c r="M295" s="169"/>
    </row>
    <row r="296" ht="409.5">
      <c r="M296" s="169"/>
    </row>
    <row r="297" ht="409.5">
      <c r="M297" s="169"/>
    </row>
    <row r="298" ht="409.5">
      <c r="M298" s="169"/>
    </row>
    <row r="299" ht="409.5">
      <c r="M299" s="169"/>
    </row>
    <row r="300" ht="409.5">
      <c r="M300" s="169"/>
    </row>
    <row r="301" ht="409.5">
      <c r="M301" s="169"/>
    </row>
    <row r="302" ht="409.5">
      <c r="M302" s="169"/>
    </row>
    <row r="303" ht="409.5">
      <c r="M303" s="169"/>
    </row>
    <row r="304" ht="409.5">
      <c r="M304" s="169"/>
    </row>
    <row r="305" ht="409.5">
      <c r="M305" s="169"/>
    </row>
    <row r="306" ht="409.5">
      <c r="M306" s="169"/>
    </row>
    <row r="307" ht="409.5">
      <c r="M307" s="169"/>
    </row>
    <row r="308" ht="409.5">
      <c r="M308" s="169"/>
    </row>
    <row r="309" ht="409.5">
      <c r="M309" s="169"/>
    </row>
    <row r="310" ht="409.5">
      <c r="M310" s="169"/>
    </row>
    <row r="311" ht="409.5">
      <c r="M311" s="169"/>
    </row>
    <row r="312" ht="409.5">
      <c r="M312" s="169"/>
    </row>
    <row r="313" ht="409.5">
      <c r="M313" s="169"/>
    </row>
    <row r="314" ht="409.5">
      <c r="M314" s="169"/>
    </row>
    <row r="315" ht="409.5">
      <c r="M315" s="169"/>
    </row>
    <row r="316" ht="409.5">
      <c r="M316" s="169"/>
    </row>
    <row r="317" ht="409.5">
      <c r="M317" s="169"/>
    </row>
    <row r="318" ht="409.5">
      <c r="M318" s="169"/>
    </row>
    <row r="319" ht="409.5">
      <c r="M319" s="169"/>
    </row>
    <row r="320" ht="409.5">
      <c r="M320" s="169"/>
    </row>
    <row r="321" ht="409.5">
      <c r="M321" s="169"/>
    </row>
    <row r="322" ht="409.5">
      <c r="M322" s="169"/>
    </row>
    <row r="323" ht="409.5">
      <c r="M323" s="169"/>
    </row>
    <row r="324" ht="409.5">
      <c r="M324" s="169"/>
    </row>
    <row r="325" ht="409.5">
      <c r="M325" s="169"/>
    </row>
    <row r="326" ht="409.5">
      <c r="M326" s="169"/>
    </row>
    <row r="327" ht="409.5">
      <c r="M327" s="169"/>
    </row>
    <row r="328" ht="409.5">
      <c r="M328" s="169"/>
    </row>
    <row r="329" ht="409.5">
      <c r="M329" s="169"/>
    </row>
    <row r="330" ht="409.5">
      <c r="M330" s="169"/>
    </row>
    <row r="331" ht="409.5">
      <c r="M331" s="169"/>
    </row>
    <row r="332" ht="409.5">
      <c r="M332" s="169"/>
    </row>
    <row r="333" ht="409.5">
      <c r="M333" s="169"/>
    </row>
    <row r="334" ht="409.5">
      <c r="M334" s="169"/>
    </row>
    <row r="335" ht="409.5">
      <c r="M335" s="169"/>
    </row>
    <row r="336" ht="409.5">
      <c r="M336" s="169"/>
    </row>
    <row r="337" ht="409.5">
      <c r="M337" s="169"/>
    </row>
    <row r="338" ht="409.5">
      <c r="M338" s="169"/>
    </row>
    <row r="339" ht="409.5">
      <c r="M339" s="169"/>
    </row>
    <row r="340" ht="409.5">
      <c r="M340" s="169"/>
    </row>
    <row r="341" ht="409.5">
      <c r="M341" s="169"/>
    </row>
    <row r="342" ht="409.5">
      <c r="M342" s="169"/>
    </row>
    <row r="343" ht="409.5">
      <c r="M343" s="169"/>
    </row>
    <row r="344" ht="409.5">
      <c r="M344" s="169"/>
    </row>
    <row r="345" ht="409.5">
      <c r="M345" s="169"/>
    </row>
    <row r="346" ht="409.5">
      <c r="M346" s="169"/>
    </row>
    <row r="347" ht="409.5">
      <c r="M347" s="169"/>
    </row>
    <row r="348" ht="409.5">
      <c r="M348" s="169"/>
    </row>
    <row r="349" ht="409.5">
      <c r="M349" s="169"/>
    </row>
    <row r="350" ht="409.5">
      <c r="M350" s="169"/>
    </row>
    <row r="351" ht="409.5">
      <c r="M351" s="169"/>
    </row>
    <row r="352" ht="409.5">
      <c r="M352" s="169"/>
    </row>
    <row r="353" ht="409.5">
      <c r="M353" s="169"/>
    </row>
    <row r="354" ht="409.5">
      <c r="M354" s="169"/>
    </row>
    <row r="355" ht="409.5">
      <c r="M355" s="169"/>
    </row>
    <row r="356" ht="409.5">
      <c r="M356" s="169"/>
    </row>
    <row r="357" ht="409.5">
      <c r="M357" s="169"/>
    </row>
    <row r="358" ht="409.5">
      <c r="M358" s="169"/>
    </row>
    <row r="359" ht="409.5">
      <c r="M359" s="169"/>
    </row>
    <row r="360" ht="409.5">
      <c r="M360" s="169"/>
    </row>
    <row r="361" ht="409.5">
      <c r="M361" s="169"/>
    </row>
    <row r="362" ht="409.5">
      <c r="M362" s="169"/>
    </row>
    <row r="363" ht="409.5">
      <c r="M363" s="169"/>
    </row>
    <row r="364" ht="409.5">
      <c r="M364" s="169"/>
    </row>
    <row r="365" ht="409.5">
      <c r="M365" s="169"/>
    </row>
    <row r="366" ht="409.5">
      <c r="M366" s="169"/>
    </row>
    <row r="367" ht="409.5">
      <c r="M367" s="169"/>
    </row>
    <row r="368" ht="409.5">
      <c r="M368" s="169"/>
    </row>
    <row r="369" ht="409.5">
      <c r="M369" s="169"/>
    </row>
    <row r="370" ht="409.5">
      <c r="M370" s="169"/>
    </row>
    <row r="371" ht="409.5">
      <c r="M371" s="169"/>
    </row>
    <row r="372" ht="409.5">
      <c r="M372" s="169"/>
    </row>
    <row r="373" ht="409.5">
      <c r="M373" s="169"/>
    </row>
    <row r="374" ht="409.5">
      <c r="M374" s="169"/>
    </row>
    <row r="375" ht="409.5">
      <c r="M375" s="169"/>
    </row>
    <row r="376" ht="409.5">
      <c r="M376" s="169"/>
    </row>
    <row r="377" ht="409.5">
      <c r="M377" s="169"/>
    </row>
    <row r="378" ht="409.5">
      <c r="M378" s="169"/>
    </row>
    <row r="379" ht="409.5">
      <c r="M379" s="169"/>
    </row>
    <row r="380" ht="409.5">
      <c r="M380" s="169"/>
    </row>
    <row r="381" ht="409.5">
      <c r="M381" s="169"/>
    </row>
    <row r="382" ht="409.5">
      <c r="M382" s="169"/>
    </row>
    <row r="383" ht="409.5">
      <c r="M383" s="169"/>
    </row>
    <row r="384" ht="409.5">
      <c r="M384" s="169"/>
    </row>
    <row r="385" ht="409.5">
      <c r="M385" s="169"/>
    </row>
    <row r="386" ht="409.5">
      <c r="M386" s="169"/>
    </row>
    <row r="387" ht="409.5">
      <c r="M387" s="169"/>
    </row>
    <row r="388" ht="409.5">
      <c r="M388" s="169"/>
    </row>
    <row r="389" ht="409.5">
      <c r="M389" s="169"/>
    </row>
    <row r="390" ht="409.5">
      <c r="M390" s="169"/>
    </row>
    <row r="391" ht="409.5">
      <c r="M391" s="169"/>
    </row>
    <row r="392" ht="409.5">
      <c r="M392" s="169"/>
    </row>
    <row r="393" ht="409.5">
      <c r="M393" s="169"/>
    </row>
    <row r="394" ht="409.5">
      <c r="M394" s="169"/>
    </row>
    <row r="395" ht="409.5">
      <c r="M395" s="169"/>
    </row>
    <row r="396" ht="409.5">
      <c r="M396" s="169"/>
    </row>
    <row r="397" ht="409.5">
      <c r="M397" s="169"/>
    </row>
    <row r="398" ht="409.5">
      <c r="M398" s="169"/>
    </row>
    <row r="399" ht="409.5">
      <c r="M399" s="169"/>
    </row>
    <row r="400" ht="409.5">
      <c r="M400" s="169"/>
    </row>
    <row r="401" ht="409.5">
      <c r="M401" s="169"/>
    </row>
    <row r="402" ht="409.5">
      <c r="M402" s="169"/>
    </row>
    <row r="403" ht="409.5">
      <c r="M403" s="169"/>
    </row>
    <row r="404" ht="409.5">
      <c r="M404" s="169"/>
    </row>
    <row r="405" ht="409.5">
      <c r="M405" s="169"/>
    </row>
    <row r="406" ht="409.5">
      <c r="M406" s="169"/>
    </row>
    <row r="407" ht="409.5">
      <c r="M407" s="169"/>
    </row>
    <row r="408" ht="409.5">
      <c r="M408" s="169"/>
    </row>
    <row r="409" ht="409.5">
      <c r="M409" s="169"/>
    </row>
    <row r="410" ht="409.5">
      <c r="M410" s="169"/>
    </row>
    <row r="411" ht="409.5">
      <c r="M411" s="169"/>
    </row>
    <row r="412" ht="409.5">
      <c r="M412" s="169"/>
    </row>
    <row r="413" ht="409.5">
      <c r="M413" s="169"/>
    </row>
    <row r="414" ht="409.5">
      <c r="M414" s="169"/>
    </row>
    <row r="415" ht="409.5">
      <c r="M415" s="169"/>
    </row>
    <row r="416" ht="409.5">
      <c r="M416" s="169"/>
    </row>
    <row r="417" ht="409.5">
      <c r="M417" s="169"/>
    </row>
    <row r="418" ht="409.5">
      <c r="M418" s="169"/>
    </row>
    <row r="419" ht="409.5">
      <c r="M419" s="169"/>
    </row>
    <row r="420" ht="409.5">
      <c r="M420" s="169"/>
    </row>
    <row r="421" ht="409.5">
      <c r="M421" s="169"/>
    </row>
    <row r="422" ht="409.5">
      <c r="M422" s="169"/>
    </row>
    <row r="423" ht="409.5">
      <c r="M423" s="169"/>
    </row>
    <row r="424" ht="409.5">
      <c r="M424" s="169"/>
    </row>
    <row r="425" ht="409.5">
      <c r="M425" s="169"/>
    </row>
    <row r="426" ht="409.5">
      <c r="M426" s="169"/>
    </row>
    <row r="427" ht="409.5">
      <c r="M427" s="169"/>
    </row>
    <row r="428" ht="409.5">
      <c r="M428" s="169"/>
    </row>
    <row r="429" ht="409.5">
      <c r="M429" s="169"/>
    </row>
    <row r="430" ht="409.5">
      <c r="M430" s="169"/>
    </row>
    <row r="431" ht="409.5">
      <c r="M431" s="169"/>
    </row>
    <row r="432" ht="409.5">
      <c r="M432" s="169"/>
    </row>
    <row r="433" ht="409.5">
      <c r="M433" s="169"/>
    </row>
    <row r="434" ht="409.5">
      <c r="M434" s="169"/>
    </row>
    <row r="435" ht="409.5">
      <c r="M435" s="169"/>
    </row>
    <row r="436" ht="409.5">
      <c r="M436" s="169"/>
    </row>
    <row r="437" ht="409.5">
      <c r="M437" s="169"/>
    </row>
    <row r="438" ht="409.5">
      <c r="M438" s="169"/>
    </row>
    <row r="439" ht="409.5">
      <c r="M439" s="169"/>
    </row>
    <row r="440" ht="409.5">
      <c r="M440" s="169"/>
    </row>
    <row r="441" ht="409.5">
      <c r="M441" s="169"/>
    </row>
    <row r="442" ht="409.5">
      <c r="M442" s="169"/>
    </row>
    <row r="443" ht="409.5">
      <c r="M443" s="169"/>
    </row>
    <row r="444" ht="409.5">
      <c r="M444" s="169"/>
    </row>
    <row r="445" ht="409.5">
      <c r="M445" s="169"/>
    </row>
    <row r="446" ht="409.5">
      <c r="M446" s="169"/>
    </row>
    <row r="447" ht="409.5">
      <c r="M447" s="169"/>
    </row>
    <row r="448" ht="409.5">
      <c r="M448" s="169"/>
    </row>
    <row r="449" ht="409.5">
      <c r="M449" s="169"/>
    </row>
    <row r="450" ht="409.5">
      <c r="M450" s="169"/>
    </row>
    <row r="451" ht="409.5">
      <c r="M451" s="169"/>
    </row>
    <row r="452" ht="409.5">
      <c r="M452" s="169"/>
    </row>
    <row r="453" ht="409.5">
      <c r="M453" s="169"/>
    </row>
    <row r="454" ht="409.5">
      <c r="M454" s="169"/>
    </row>
    <row r="455" ht="409.5">
      <c r="M455" s="169"/>
    </row>
    <row r="456" ht="409.5">
      <c r="M456" s="169"/>
    </row>
    <row r="457" ht="409.5">
      <c r="M457" s="169"/>
    </row>
    <row r="458" ht="409.5">
      <c r="M458" s="169"/>
    </row>
    <row r="459" ht="409.5">
      <c r="M459" s="169"/>
    </row>
    <row r="460" ht="409.5">
      <c r="M460" s="169"/>
    </row>
    <row r="461" ht="409.5">
      <c r="M461" s="169"/>
    </row>
    <row r="462" ht="409.5">
      <c r="M462" s="169"/>
    </row>
    <row r="463" ht="409.5">
      <c r="M463" s="169"/>
    </row>
    <row r="464" ht="409.5">
      <c r="M464" s="169"/>
    </row>
    <row r="465" ht="409.5">
      <c r="M465" s="169"/>
    </row>
    <row r="466" ht="409.5">
      <c r="M466" s="169"/>
    </row>
    <row r="467" ht="409.5">
      <c r="M467" s="169"/>
    </row>
    <row r="468" ht="409.5">
      <c r="M468" s="169"/>
    </row>
    <row r="469" ht="409.5">
      <c r="M469" s="169"/>
    </row>
    <row r="470" ht="409.5">
      <c r="M470" s="169"/>
    </row>
    <row r="471" ht="409.5">
      <c r="M471" s="169"/>
    </row>
    <row r="472" ht="409.5">
      <c r="M472" s="169"/>
    </row>
    <row r="473" ht="409.5">
      <c r="M473" s="169"/>
    </row>
    <row r="474" ht="409.5">
      <c r="M474" s="169"/>
    </row>
    <row r="475" ht="409.5">
      <c r="M475" s="169"/>
    </row>
    <row r="476" ht="409.5">
      <c r="M476" s="169"/>
    </row>
    <row r="477" ht="409.5">
      <c r="M477" s="169"/>
    </row>
    <row r="478" ht="409.5">
      <c r="M478" s="169"/>
    </row>
    <row r="479" ht="409.5">
      <c r="M479" s="169"/>
    </row>
    <row r="480" ht="409.5">
      <c r="M480" s="169"/>
    </row>
    <row r="481" ht="409.5">
      <c r="M481" s="169"/>
    </row>
    <row r="482" ht="409.5">
      <c r="M482" s="169"/>
    </row>
    <row r="483" ht="409.5">
      <c r="M483" s="169"/>
    </row>
    <row r="484" ht="409.5">
      <c r="M484" s="169"/>
    </row>
    <row r="485" ht="409.5">
      <c r="M485" s="169"/>
    </row>
    <row r="486" ht="409.5">
      <c r="M486" s="169"/>
    </row>
    <row r="487" ht="409.5">
      <c r="M487" s="169"/>
    </row>
    <row r="488" ht="409.5">
      <c r="M488" s="169"/>
    </row>
    <row r="489" ht="409.5">
      <c r="M489" s="169"/>
    </row>
    <row r="490" ht="409.5">
      <c r="M490" s="169"/>
    </row>
    <row r="491" ht="409.5">
      <c r="M491" s="169"/>
    </row>
    <row r="492" ht="409.5">
      <c r="M492" s="169"/>
    </row>
    <row r="493" ht="409.5">
      <c r="M493" s="169"/>
    </row>
    <row r="494" ht="409.5">
      <c r="M494" s="169"/>
    </row>
    <row r="495" ht="409.5">
      <c r="M495" s="169"/>
    </row>
    <row r="496" ht="409.5">
      <c r="M496" s="169"/>
    </row>
    <row r="497" ht="409.5">
      <c r="M497" s="169"/>
    </row>
    <row r="498" ht="409.5">
      <c r="M498" s="169"/>
    </row>
    <row r="499" ht="409.5">
      <c r="M499" s="169"/>
    </row>
    <row r="500" ht="409.5">
      <c r="M500" s="169"/>
    </row>
    <row r="501" ht="409.5">
      <c r="M501" s="169"/>
    </row>
    <row r="502" ht="409.5">
      <c r="M502" s="169"/>
    </row>
    <row r="503" ht="409.5">
      <c r="M503" s="169"/>
    </row>
    <row r="504" ht="409.5">
      <c r="M504" s="169"/>
    </row>
    <row r="505" ht="409.5">
      <c r="M505" s="169"/>
    </row>
    <row r="506" ht="409.5">
      <c r="M506" s="169"/>
    </row>
    <row r="507" ht="409.5">
      <c r="M507" s="169"/>
    </row>
    <row r="508" ht="409.5">
      <c r="M508" s="169"/>
    </row>
    <row r="509" ht="409.5">
      <c r="M509" s="169"/>
    </row>
    <row r="510" ht="409.5">
      <c r="M510" s="169"/>
    </row>
    <row r="511" ht="409.5">
      <c r="M511" s="169"/>
    </row>
    <row r="512" ht="409.5">
      <c r="M512" s="169"/>
    </row>
    <row r="513" ht="409.5">
      <c r="M513" s="169"/>
    </row>
    <row r="514" ht="409.5">
      <c r="M514" s="169"/>
    </row>
    <row r="515" ht="409.5">
      <c r="M515" s="169"/>
    </row>
    <row r="516" ht="409.5">
      <c r="M516" s="169"/>
    </row>
    <row r="517" ht="409.5">
      <c r="M517" s="169"/>
    </row>
    <row r="518" ht="409.5">
      <c r="M518" s="169"/>
    </row>
    <row r="519" ht="409.5">
      <c r="M519" s="169"/>
    </row>
    <row r="520" ht="409.5">
      <c r="M520" s="169"/>
    </row>
    <row r="521" ht="409.5">
      <c r="M521" s="169"/>
    </row>
    <row r="522" ht="409.5">
      <c r="M522" s="169"/>
    </row>
    <row r="523" ht="409.5">
      <c r="M523" s="169"/>
    </row>
    <row r="524" ht="409.5">
      <c r="M524" s="169"/>
    </row>
    <row r="525" ht="409.5">
      <c r="M525" s="169"/>
    </row>
    <row r="526" ht="409.5">
      <c r="M526" s="169"/>
    </row>
    <row r="527" ht="409.5">
      <c r="M527" s="169"/>
    </row>
    <row r="528" ht="409.5">
      <c r="M528" s="169"/>
    </row>
    <row r="529" ht="409.5">
      <c r="M529" s="169"/>
    </row>
    <row r="530" ht="409.5">
      <c r="M530" s="169"/>
    </row>
    <row r="531" ht="409.5">
      <c r="M531" s="169"/>
    </row>
    <row r="532" ht="409.5">
      <c r="M532" s="169"/>
    </row>
    <row r="533" ht="409.5">
      <c r="M533" s="169"/>
    </row>
    <row r="534" ht="409.5">
      <c r="M534" s="169"/>
    </row>
    <row r="535" ht="409.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996</v>
      </c>
      <c r="B12" s="677"/>
      <c r="C12" s="92">
        <v>9716</v>
      </c>
      <c r="D12" s="92">
        <v>51</v>
      </c>
      <c r="E12" s="92">
        <v>9716</v>
      </c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9716</v>
      </c>
      <c r="D27" s="470"/>
      <c r="E27" s="470">
        <f>SUM(E12:E26)</f>
        <v>9716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409.5">
      <c r="A45" s="506" t="s">
        <v>796</v>
      </c>
      <c r="B45" s="509"/>
      <c r="C45" s="510"/>
      <c r="D45" s="469"/>
      <c r="E45" s="469"/>
      <c r="F45" s="469"/>
    </row>
    <row r="46" spans="1:6" ht="409.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409.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409.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409.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409.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409.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409.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409.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409.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409.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409.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409.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409.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409.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409.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409.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409.5">
      <c r="A62" s="504" t="s">
        <v>799</v>
      </c>
      <c r="B62" s="508"/>
      <c r="C62" s="469"/>
      <c r="D62" s="469"/>
      <c r="E62" s="469"/>
      <c r="F62" s="469"/>
    </row>
    <row r="63" spans="1:6" ht="409.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409.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409.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409.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409.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409.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409.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409.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409.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409.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409.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409.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409.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409.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409.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409.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409.5">
      <c r="A79" s="511" t="s">
        <v>801</v>
      </c>
      <c r="B79" s="508" t="s">
        <v>802</v>
      </c>
      <c r="C79" s="470">
        <f>C78+C61+C44+C27</f>
        <v>9716</v>
      </c>
      <c r="D79" s="470"/>
      <c r="E79" s="470">
        <f>E78+E61+E44+E27</f>
        <v>9716</v>
      </c>
      <c r="F79" s="470">
        <f>F78+F61+F44+F27</f>
        <v>0</v>
      </c>
    </row>
    <row r="80" spans="1:6" ht="409.5">
      <c r="A80" s="504" t="s">
        <v>803</v>
      </c>
      <c r="B80" s="508"/>
      <c r="C80" s="468"/>
      <c r="D80" s="468"/>
      <c r="E80" s="468"/>
      <c r="F80" s="468"/>
    </row>
    <row r="81" spans="1:6" ht="409.5">
      <c r="A81" s="506" t="s">
        <v>792</v>
      </c>
      <c r="B81" s="512"/>
      <c r="C81" s="469"/>
      <c r="D81" s="469"/>
      <c r="E81" s="469"/>
      <c r="F81" s="469"/>
    </row>
    <row r="82" spans="1:6" ht="409.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409.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409.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409.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409.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409.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409.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409.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409.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409.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409.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409.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409.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409.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409.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409.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409.5">
      <c r="A98" s="506" t="s">
        <v>794</v>
      </c>
      <c r="B98" s="513"/>
      <c r="C98" s="468"/>
      <c r="D98" s="468"/>
      <c r="E98" s="468"/>
      <c r="F98" s="468"/>
    </row>
    <row r="99" spans="1:6" ht="409.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409.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409.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409.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409.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409.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409.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409.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409.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409.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409.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409.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409.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409.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409.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409.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409.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409.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409.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409.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409.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409.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409.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409.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409.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409.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409.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409.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409.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409.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409.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409.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409.5">
      <c r="A132" s="504" t="s">
        <v>799</v>
      </c>
      <c r="B132" s="508"/>
      <c r="C132" s="469"/>
      <c r="D132" s="469"/>
      <c r="E132" s="469"/>
      <c r="F132" s="469"/>
    </row>
    <row r="133" spans="1:6" ht="409.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409.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409.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409.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409.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409.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409.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409.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409.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409.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409.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409.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409.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409.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409.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409.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409.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409.5">
      <c r="A150" s="514"/>
      <c r="B150" s="515"/>
      <c r="C150" s="516"/>
      <c r="D150" s="516"/>
      <c r="E150" s="516"/>
      <c r="F150" s="516"/>
    </row>
    <row r="151" spans="1:8" ht="409.5">
      <c r="A151" s="691" t="s">
        <v>975</v>
      </c>
      <c r="B151" s="700" t="str">
        <f>pdeReportingDate</f>
        <v>30.04.2024</v>
      </c>
      <c r="C151" s="700"/>
      <c r="D151" s="700"/>
      <c r="E151" s="700"/>
      <c r="F151" s="700"/>
      <c r="G151" s="700"/>
      <c r="H151" s="700"/>
    </row>
    <row r="152" spans="1:8" ht="409.5">
      <c r="A152" s="691"/>
      <c r="B152" s="52"/>
      <c r="C152" s="52"/>
      <c r="D152" s="52"/>
      <c r="E152" s="52"/>
      <c r="F152" s="52"/>
      <c r="G152" s="52"/>
      <c r="H152" s="52"/>
    </row>
    <row r="153" spans="1:8" ht="409.5">
      <c r="A153" s="692" t="s">
        <v>8</v>
      </c>
      <c r="B153" s="701" t="str">
        <f>authorName</f>
        <v>Стела Григорова</v>
      </c>
      <c r="C153" s="701"/>
      <c r="D153" s="701"/>
      <c r="E153" s="701"/>
      <c r="F153" s="701"/>
      <c r="G153" s="701"/>
      <c r="H153" s="701"/>
    </row>
    <row r="154" spans="1:8" ht="409.5">
      <c r="A154" s="692"/>
      <c r="B154" s="80"/>
      <c r="C154" s="80"/>
      <c r="D154" s="80"/>
      <c r="E154" s="80"/>
      <c r="F154" s="80"/>
      <c r="G154" s="80"/>
      <c r="H154" s="80"/>
    </row>
    <row r="155" spans="1:8" ht="409.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409.5">
      <c r="A156" s="693"/>
      <c r="B156" s="699" t="s">
        <v>977</v>
      </c>
      <c r="C156" s="699"/>
      <c r="D156" s="699"/>
      <c r="E156" s="699"/>
      <c r="F156" s="572"/>
      <c r="G156" s="45"/>
      <c r="H156" s="42"/>
    </row>
    <row r="157" spans="1:8" ht="409.5">
      <c r="A157" s="693"/>
      <c r="B157" s="699" t="s">
        <v>977</v>
      </c>
      <c r="C157" s="699"/>
      <c r="D157" s="699"/>
      <c r="E157" s="699"/>
      <c r="F157" s="572"/>
      <c r="G157" s="45"/>
      <c r="H157" s="42"/>
    </row>
    <row r="158" spans="1:8" ht="409.5">
      <c r="A158" s="693"/>
      <c r="B158" s="699" t="s">
        <v>977</v>
      </c>
      <c r="C158" s="699"/>
      <c r="D158" s="699"/>
      <c r="E158" s="699"/>
      <c r="F158" s="572"/>
      <c r="G158" s="45"/>
      <c r="H158" s="42"/>
    </row>
    <row r="159" spans="1:8" ht="409.5">
      <c r="A159" s="693"/>
      <c r="B159" s="699" t="s">
        <v>977</v>
      </c>
      <c r="C159" s="699"/>
      <c r="D159" s="699"/>
      <c r="E159" s="699"/>
      <c r="F159" s="572"/>
      <c r="G159" s="45"/>
      <c r="H159" s="42"/>
    </row>
    <row r="160" spans="1:8" ht="409.5">
      <c r="A160" s="693"/>
      <c r="B160" s="699"/>
      <c r="C160" s="699"/>
      <c r="D160" s="699"/>
      <c r="E160" s="699"/>
      <c r="F160" s="572"/>
      <c r="G160" s="45"/>
      <c r="H160" s="42"/>
    </row>
    <row r="161" spans="1:8" ht="409.5">
      <c r="A161" s="693"/>
      <c r="B161" s="699"/>
      <c r="C161" s="699"/>
      <c r="D161" s="699"/>
      <c r="E161" s="699"/>
      <c r="F161" s="572"/>
      <c r="G161" s="45"/>
      <c r="H161" s="42"/>
    </row>
    <row r="162" spans="1:8" ht="409.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9716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9716</v>
      </c>
      <c r="H30" s="333">
        <f t="shared" si="6"/>
        <v>0</v>
      </c>
      <c r="I30" s="333">
        <f t="shared" si="6"/>
        <v>0</v>
      </c>
      <c r="J30" s="334">
        <f t="shared" si="3"/>
        <v>9716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9716</v>
      </c>
    </row>
    <row r="31" spans="1:18" ht="15.75">
      <c r="A31" s="337"/>
      <c r="B31" s="319" t="s">
        <v>108</v>
      </c>
      <c r="C31" s="152" t="s">
        <v>563</v>
      </c>
      <c r="D31" s="326">
        <v>9716</v>
      </c>
      <c r="E31" s="326"/>
      <c r="F31" s="326"/>
      <c r="G31" s="327">
        <f t="shared" si="2"/>
        <v>9716</v>
      </c>
      <c r="H31" s="326"/>
      <c r="I31" s="326"/>
      <c r="J31" s="327">
        <f t="shared" si="3"/>
        <v>9716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9716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409.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409.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409.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409.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409.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409.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409.5">
      <c r="A41" s="337"/>
      <c r="B41" s="320" t="s">
        <v>577</v>
      </c>
      <c r="C41" s="156" t="s">
        <v>578</v>
      </c>
      <c r="D41" s="328">
        <f>D30+D35+D40</f>
        <v>9716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9716</v>
      </c>
      <c r="H41" s="328">
        <f t="shared" si="10"/>
        <v>0</v>
      </c>
      <c r="I41" s="328">
        <f t="shared" si="10"/>
        <v>0</v>
      </c>
      <c r="J41" s="327">
        <f t="shared" si="3"/>
        <v>9716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9716</v>
      </c>
    </row>
    <row r="42" spans="1:18" ht="409.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9716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9716</v>
      </c>
      <c r="H43" s="347">
        <f t="shared" si="11"/>
        <v>0</v>
      </c>
      <c r="I43" s="347">
        <f t="shared" si="11"/>
        <v>0</v>
      </c>
      <c r="J43" s="347">
        <f t="shared" si="11"/>
        <v>9716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9716</v>
      </c>
    </row>
    <row r="44" spans="1:18" ht="409.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409.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409.5">
      <c r="A46" s="520"/>
      <c r="B46" s="691" t="s">
        <v>975</v>
      </c>
      <c r="C46" s="700" t="str">
        <f>pdeReportingDate</f>
        <v>30.04.2024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409.5">
      <c r="B47" s="691"/>
      <c r="C47" s="52"/>
      <c r="D47" s="52"/>
      <c r="E47" s="52"/>
      <c r="F47" s="52"/>
      <c r="G47" s="52"/>
      <c r="H47" s="52"/>
      <c r="I47" s="52"/>
    </row>
    <row r="48" spans="2:9" ht="409.5">
      <c r="B48" s="692" t="s">
        <v>8</v>
      </c>
      <c r="C48" s="701" t="str">
        <f>authorName</f>
        <v>Стела Григорова</v>
      </c>
      <c r="D48" s="701"/>
      <c r="E48" s="701"/>
      <c r="F48" s="701"/>
      <c r="G48" s="701"/>
      <c r="H48" s="701"/>
      <c r="I48" s="701"/>
    </row>
    <row r="49" spans="2:9" ht="409.5">
      <c r="B49" s="692"/>
      <c r="C49" s="80"/>
      <c r="D49" s="80"/>
      <c r="E49" s="80"/>
      <c r="F49" s="80"/>
      <c r="G49" s="80"/>
      <c r="H49" s="80"/>
      <c r="I49" s="80"/>
    </row>
    <row r="50" spans="2:9" ht="409.5">
      <c r="B50" s="692" t="s">
        <v>920</v>
      </c>
      <c r="C50" s="702"/>
      <c r="D50" s="702"/>
      <c r="E50" s="702"/>
      <c r="F50" s="702"/>
      <c r="G50" s="702"/>
      <c r="H50" s="702"/>
      <c r="I50" s="702"/>
    </row>
    <row r="51" spans="2:9" ht="409.5">
      <c r="B51" s="693"/>
      <c r="C51" s="699" t="s">
        <v>977</v>
      </c>
      <c r="D51" s="699"/>
      <c r="E51" s="699"/>
      <c r="F51" s="699"/>
      <c r="G51" s="572"/>
      <c r="H51" s="45"/>
      <c r="I51" s="42"/>
    </row>
    <row r="52" spans="2:9" ht="409.5">
      <c r="B52" s="693"/>
      <c r="C52" s="699" t="s">
        <v>977</v>
      </c>
      <c r="D52" s="699"/>
      <c r="E52" s="699"/>
      <c r="F52" s="699"/>
      <c r="G52" s="572"/>
      <c r="H52" s="45"/>
      <c r="I52" s="42"/>
    </row>
    <row r="53" spans="2:9" ht="409.5">
      <c r="B53" s="693"/>
      <c r="C53" s="699" t="s">
        <v>977</v>
      </c>
      <c r="D53" s="699"/>
      <c r="E53" s="699"/>
      <c r="F53" s="699"/>
      <c r="G53" s="572"/>
      <c r="H53" s="45"/>
      <c r="I53" s="42"/>
    </row>
    <row r="54" spans="2:9" ht="409.5">
      <c r="B54" s="693"/>
      <c r="C54" s="699" t="s">
        <v>977</v>
      </c>
      <c r="D54" s="699"/>
      <c r="E54" s="699"/>
      <c r="F54" s="699"/>
      <c r="G54" s="572"/>
      <c r="H54" s="45"/>
      <c r="I54" s="42"/>
    </row>
    <row r="55" spans="2:9" ht="409.5">
      <c r="B55" s="693"/>
      <c r="C55" s="699"/>
      <c r="D55" s="699"/>
      <c r="E55" s="699"/>
      <c r="F55" s="699"/>
      <c r="G55" s="572"/>
      <c r="H55" s="45"/>
      <c r="I55" s="42"/>
    </row>
    <row r="56" spans="2:9" ht="409.5">
      <c r="B56" s="693"/>
      <c r="C56" s="699"/>
      <c r="D56" s="699"/>
      <c r="E56" s="699"/>
      <c r="F56" s="699"/>
      <c r="G56" s="572"/>
      <c r="H56" s="45"/>
      <c r="I56" s="42"/>
    </row>
    <row r="57" spans="2:9" ht="409.5">
      <c r="B57" s="693"/>
      <c r="C57" s="699"/>
      <c r="D57" s="699"/>
      <c r="E57" s="699"/>
      <c r="F57" s="699"/>
      <c r="G57" s="572"/>
      <c r="H57" s="45"/>
      <c r="I57" s="42"/>
    </row>
    <row r="58" spans="4:6" ht="409.5">
      <c r="D58" s="154"/>
      <c r="E58" s="154"/>
      <c r="F58" s="154"/>
    </row>
    <row r="59" spans="4:6" ht="409.5">
      <c r="D59" s="154"/>
      <c r="E59" s="154"/>
      <c r="F59" s="154"/>
    </row>
    <row r="60" spans="4:6" ht="409.5">
      <c r="D60" s="154"/>
      <c r="E60" s="154"/>
      <c r="F60" s="154"/>
    </row>
    <row r="61" spans="4:6" ht="409.5">
      <c r="D61" s="154"/>
      <c r="E61" s="154"/>
      <c r="F61" s="154"/>
    </row>
    <row r="62" spans="4:6" ht="409.5">
      <c r="D62" s="154"/>
      <c r="E62" s="154"/>
      <c r="F62" s="154"/>
    </row>
    <row r="63" spans="4:6" ht="409.5">
      <c r="D63" s="154"/>
      <c r="E63" s="154"/>
      <c r="F63" s="154"/>
    </row>
    <row r="64" spans="4:6" ht="409.5">
      <c r="D64" s="154"/>
      <c r="E64" s="154"/>
      <c r="F64" s="154"/>
    </row>
    <row r="65" spans="4:6" ht="409.5">
      <c r="D65" s="154"/>
      <c r="E65" s="154"/>
      <c r="F65" s="154"/>
    </row>
    <row r="66" spans="4:6" ht="409.5">
      <c r="D66" s="154"/>
      <c r="E66" s="154"/>
      <c r="F66" s="154"/>
    </row>
    <row r="67" spans="4:6" ht="409.5">
      <c r="D67" s="154"/>
      <c r="E67" s="154"/>
      <c r="F67" s="154"/>
    </row>
    <row r="68" spans="4:6" ht="409.5">
      <c r="D68" s="154"/>
      <c r="E68" s="154"/>
      <c r="F68" s="154"/>
    </row>
    <row r="69" spans="4:6" ht="409.5">
      <c r="D69" s="154"/>
      <c r="E69" s="154"/>
      <c r="F69" s="154"/>
    </row>
    <row r="70" spans="5:6" ht="409.5">
      <c r="E70" s="154"/>
      <c r="F70" s="154"/>
    </row>
    <row r="71" spans="5:6" ht="409.5">
      <c r="E71" s="154"/>
      <c r="F71" s="154"/>
    </row>
    <row r="72" spans="5:6" ht="409.5">
      <c r="E72" s="154"/>
      <c r="F72" s="154"/>
    </row>
    <row r="73" spans="5:6" ht="409.5">
      <c r="E73" s="154"/>
      <c r="F73" s="154"/>
    </row>
    <row r="74" spans="5:6" ht="409.5">
      <c r="E74" s="154"/>
      <c r="F74" s="154"/>
    </row>
    <row r="75" spans="5:6" ht="409.5">
      <c r="E75" s="154"/>
      <c r="F75" s="154"/>
    </row>
    <row r="76" spans="5:6" ht="409.5">
      <c r="E76" s="154"/>
      <c r="F76" s="154"/>
    </row>
    <row r="77" spans="5:6" ht="409.5">
      <c r="E77" s="154"/>
      <c r="F77" s="154"/>
    </row>
    <row r="78" spans="5:6" ht="409.5">
      <c r="E78" s="154"/>
      <c r="F78" s="154"/>
    </row>
    <row r="79" spans="5:6" ht="409.5">
      <c r="E79" s="154"/>
      <c r="F79" s="154"/>
    </row>
    <row r="80" spans="5:6" ht="409.5">
      <c r="E80" s="154"/>
      <c r="F80" s="154"/>
    </row>
    <row r="81" spans="5:6" ht="409.5">
      <c r="E81" s="154"/>
      <c r="F81" s="154"/>
    </row>
    <row r="82" spans="5:6" ht="409.5">
      <c r="E82" s="154"/>
      <c r="F82" s="154"/>
    </row>
    <row r="83" spans="5:6" ht="409.5">
      <c r="E83" s="154"/>
      <c r="F83" s="154"/>
    </row>
    <row r="84" spans="5:6" ht="409.5">
      <c r="E84" s="154"/>
      <c r="F84" s="154"/>
    </row>
    <row r="85" spans="5:6" ht="409.5">
      <c r="E85" s="154"/>
      <c r="F85" s="154"/>
    </row>
    <row r="86" spans="5:6" ht="409.5">
      <c r="E86" s="154"/>
      <c r="F86" s="154"/>
    </row>
    <row r="87" spans="5:6" ht="409.5">
      <c r="E87" s="154"/>
      <c r="F87" s="154"/>
    </row>
    <row r="88" spans="5:6" ht="409.5">
      <c r="E88" s="154"/>
      <c r="F88" s="154"/>
    </row>
    <row r="89" spans="5:6" ht="409.5">
      <c r="E89" s="154"/>
      <c r="F89" s="154"/>
    </row>
    <row r="90" spans="5:6" ht="409.5">
      <c r="E90" s="154"/>
      <c r="F90" s="154"/>
    </row>
    <row r="91" spans="5:6" ht="409.5">
      <c r="E91" s="154"/>
      <c r="F91" s="154"/>
    </row>
    <row r="92" spans="5:6" ht="409.5">
      <c r="E92" s="154"/>
      <c r="F92" s="154"/>
    </row>
    <row r="93" spans="5:6" ht="409.5">
      <c r="E93" s="154"/>
      <c r="F93" s="154"/>
    </row>
    <row r="94" spans="5:6" ht="409.5">
      <c r="E94" s="154"/>
      <c r="F94" s="154"/>
    </row>
    <row r="95" spans="5:6" ht="409.5">
      <c r="E95" s="154"/>
      <c r="F95" s="154"/>
    </row>
    <row r="96" spans="5:6" ht="409.5">
      <c r="E96" s="154"/>
      <c r="F96" s="154"/>
    </row>
    <row r="97" spans="5:6" ht="409.5">
      <c r="E97" s="154"/>
      <c r="F97" s="154"/>
    </row>
    <row r="98" spans="5:6" ht="409.5">
      <c r="E98" s="154"/>
      <c r="F98" s="154"/>
    </row>
    <row r="99" spans="5:6" ht="409.5">
      <c r="E99" s="154"/>
      <c r="F99" s="154"/>
    </row>
    <row r="100" spans="5:6" ht="409.5">
      <c r="E100" s="154"/>
      <c r="F100" s="154"/>
    </row>
    <row r="101" spans="5:6" ht="409.5">
      <c r="E101" s="154"/>
      <c r="F101" s="154"/>
    </row>
    <row r="102" spans="5:6" ht="409.5">
      <c r="E102" s="154"/>
      <c r="F102" s="154"/>
    </row>
    <row r="103" spans="5:6" ht="409.5">
      <c r="E103" s="154"/>
      <c r="F103" s="154"/>
    </row>
    <row r="104" spans="5:6" ht="409.5">
      <c r="E104" s="154"/>
      <c r="F104" s="154"/>
    </row>
    <row r="105" spans="5:6" ht="409.5">
      <c r="E105" s="154"/>
      <c r="F105" s="154"/>
    </row>
    <row r="106" spans="5:6" ht="409.5">
      <c r="E106" s="154"/>
      <c r="F106" s="154"/>
    </row>
    <row r="107" spans="5:6" ht="409.5">
      <c r="E107" s="154"/>
      <c r="F107" s="154"/>
    </row>
    <row r="108" spans="5:6" ht="409.5">
      <c r="E108" s="154"/>
      <c r="F108" s="154"/>
    </row>
    <row r="109" spans="5:6" ht="409.5">
      <c r="E109" s="154"/>
      <c r="F109" s="154"/>
    </row>
    <row r="110" spans="5:6" ht="409.5">
      <c r="E110" s="154"/>
      <c r="F110" s="154"/>
    </row>
    <row r="111" spans="5:6" ht="409.5">
      <c r="E111" s="154"/>
      <c r="F111" s="154"/>
    </row>
    <row r="112" spans="5:6" ht="409.5">
      <c r="E112" s="154"/>
      <c r="F112" s="154"/>
    </row>
    <row r="113" spans="5:6" ht="409.5">
      <c r="E113" s="154"/>
      <c r="F113" s="154"/>
    </row>
    <row r="114" spans="5:6" ht="409.5">
      <c r="E114" s="154"/>
      <c r="F114" s="154"/>
    </row>
    <row r="115" spans="5:6" ht="409.5">
      <c r="E115" s="154"/>
      <c r="F115" s="154"/>
    </row>
    <row r="116" spans="5:6" ht="409.5">
      <c r="E116" s="154"/>
      <c r="F116" s="154"/>
    </row>
    <row r="117" spans="5:6" ht="409.5">
      <c r="E117" s="154"/>
      <c r="F117" s="154"/>
    </row>
    <row r="118" spans="5:6" ht="409.5">
      <c r="E118" s="154"/>
      <c r="F118" s="154"/>
    </row>
    <row r="119" spans="5:6" ht="409.5">
      <c r="E119" s="154"/>
      <c r="F119" s="154"/>
    </row>
    <row r="120" spans="5:6" ht="409.5">
      <c r="E120" s="154"/>
      <c r="F120" s="154"/>
    </row>
    <row r="121" spans="5:6" ht="409.5">
      <c r="E121" s="154"/>
      <c r="F121" s="154"/>
    </row>
    <row r="122" spans="5:6" ht="409.5">
      <c r="E122" s="154"/>
      <c r="F122" s="154"/>
    </row>
    <row r="123" spans="5:6" ht="409.5">
      <c r="E123" s="154"/>
      <c r="F123" s="154"/>
    </row>
    <row r="124" spans="5:6" ht="409.5">
      <c r="E124" s="154"/>
      <c r="F124" s="154"/>
    </row>
    <row r="125" spans="5:6" ht="409.5">
      <c r="E125" s="154"/>
      <c r="F125" s="154"/>
    </row>
    <row r="126" spans="5:6" ht="409.5">
      <c r="E126" s="154"/>
      <c r="F126" s="154"/>
    </row>
    <row r="127" spans="5:6" ht="409.5">
      <c r="E127" s="154"/>
      <c r="F127" s="154"/>
    </row>
    <row r="128" spans="5:6" ht="409.5">
      <c r="E128" s="154"/>
      <c r="F128" s="154"/>
    </row>
    <row r="129" spans="5:6" ht="409.5">
      <c r="E129" s="154"/>
      <c r="F129" s="154"/>
    </row>
    <row r="130" spans="5:6" ht="409.5">
      <c r="E130" s="154"/>
      <c r="F130" s="154"/>
    </row>
    <row r="131" spans="5:6" ht="409.5">
      <c r="E131" s="154"/>
      <c r="F131" s="154"/>
    </row>
    <row r="132" spans="5:6" ht="409.5">
      <c r="E132" s="154"/>
      <c r="F132" s="154"/>
    </row>
    <row r="133" spans="5:6" ht="409.5">
      <c r="E133" s="154"/>
      <c r="F133" s="154"/>
    </row>
    <row r="134" spans="5:6" ht="409.5">
      <c r="E134" s="154"/>
      <c r="F134" s="154"/>
    </row>
    <row r="135" spans="5:6" ht="409.5">
      <c r="E135" s="154"/>
      <c r="F135" s="154"/>
    </row>
    <row r="136" spans="5:6" ht="409.5">
      <c r="E136" s="154"/>
      <c r="F136" s="154"/>
    </row>
    <row r="137" spans="5:6" ht="409.5">
      <c r="E137" s="154"/>
      <c r="F137" s="154"/>
    </row>
    <row r="138" spans="5:6" ht="409.5">
      <c r="E138" s="154"/>
      <c r="F138" s="154"/>
    </row>
    <row r="139" spans="5:6" ht="409.5">
      <c r="E139" s="154"/>
      <c r="F139" s="154"/>
    </row>
    <row r="140" spans="5:6" ht="409.5">
      <c r="E140" s="154"/>
      <c r="F140" s="154"/>
    </row>
    <row r="141" spans="5:6" ht="409.5">
      <c r="E141" s="154"/>
      <c r="F141" s="154"/>
    </row>
    <row r="142" spans="5:6" ht="409.5">
      <c r="E142" s="154"/>
      <c r="F142" s="154"/>
    </row>
    <row r="143" spans="5:6" ht="409.5">
      <c r="E143" s="154"/>
      <c r="F143" s="154"/>
    </row>
    <row r="144" spans="5:6" ht="409.5">
      <c r="E144" s="154"/>
      <c r="F144" s="154"/>
    </row>
    <row r="145" spans="5:6" ht="409.5">
      <c r="E145" s="154"/>
      <c r="F145" s="154"/>
    </row>
    <row r="146" spans="5:6" ht="409.5">
      <c r="E146" s="154"/>
      <c r="F146" s="154"/>
    </row>
    <row r="147" spans="5:6" ht="409.5">
      <c r="E147" s="154"/>
      <c r="F147" s="154"/>
    </row>
    <row r="148" spans="5:6" ht="409.5">
      <c r="E148" s="154"/>
      <c r="F148" s="154"/>
    </row>
    <row r="149" spans="5:6" ht="409.5">
      <c r="E149" s="154"/>
      <c r="F149" s="154"/>
    </row>
    <row r="150" spans="5:6" ht="409.5">
      <c r="E150" s="154"/>
      <c r="F150" s="154"/>
    </row>
    <row r="151" spans="5:6" ht="409.5">
      <c r="E151" s="154"/>
      <c r="F151" s="154"/>
    </row>
    <row r="152" spans="5:6" ht="409.5">
      <c r="E152" s="154"/>
      <c r="F152" s="154"/>
    </row>
    <row r="153" spans="5:6" ht="409.5">
      <c r="E153" s="154"/>
      <c r="F153" s="154"/>
    </row>
    <row r="154" spans="5:6" ht="409.5">
      <c r="E154" s="154"/>
      <c r="F154" s="154"/>
    </row>
    <row r="155" spans="5:6" ht="409.5">
      <c r="E155" s="154"/>
      <c r="F155" s="154"/>
    </row>
    <row r="156" spans="5:6" ht="409.5">
      <c r="E156" s="154"/>
      <c r="F156" s="154"/>
    </row>
    <row r="157" spans="5:6" ht="409.5">
      <c r="E157" s="154"/>
      <c r="F157" s="154"/>
    </row>
    <row r="158" spans="5:6" ht="409.5">
      <c r="E158" s="154"/>
      <c r="F158" s="154"/>
    </row>
    <row r="159" spans="5:6" ht="409.5">
      <c r="E159" s="154"/>
      <c r="F159" s="154"/>
    </row>
    <row r="160" spans="5:6" ht="409.5">
      <c r="E160" s="154"/>
      <c r="F160" s="154"/>
    </row>
    <row r="161" spans="5:6" ht="409.5">
      <c r="E161" s="154"/>
      <c r="F161" s="154"/>
    </row>
    <row r="162" spans="5:6" ht="409.5">
      <c r="E162" s="154"/>
      <c r="F162" s="154"/>
    </row>
    <row r="163" spans="5:6" ht="409.5">
      <c r="E163" s="154"/>
      <c r="F163" s="154"/>
    </row>
    <row r="164" spans="5:6" ht="409.5">
      <c r="E164" s="154"/>
      <c r="F164" s="154"/>
    </row>
    <row r="165" spans="5:6" ht="409.5">
      <c r="E165" s="154"/>
      <c r="F165" s="154"/>
    </row>
    <row r="166" spans="5:6" ht="409.5">
      <c r="E166" s="154"/>
      <c r="F166" s="154"/>
    </row>
    <row r="167" spans="5:6" ht="409.5">
      <c r="E167" s="154"/>
      <c r="F167" s="154"/>
    </row>
    <row r="168" spans="5:6" ht="409.5">
      <c r="E168" s="154"/>
      <c r="F168" s="154"/>
    </row>
    <row r="169" spans="5:6" ht="409.5">
      <c r="E169" s="154"/>
      <c r="F169" s="154"/>
    </row>
    <row r="170" spans="5:6" ht="409.5">
      <c r="E170" s="154"/>
      <c r="F170" s="154"/>
    </row>
    <row r="171" spans="5:6" ht="409.5">
      <c r="E171" s="154"/>
      <c r="F171" s="154"/>
    </row>
    <row r="172" spans="5:6" ht="409.5">
      <c r="E172" s="154"/>
      <c r="F172" s="154"/>
    </row>
    <row r="173" spans="5:6" ht="409.5">
      <c r="E173" s="154"/>
      <c r="F173" s="154"/>
    </row>
    <row r="174" spans="5:6" ht="409.5">
      <c r="E174" s="154"/>
      <c r="F174" s="154"/>
    </row>
    <row r="175" spans="5:6" ht="409.5">
      <c r="E175" s="154"/>
      <c r="F175" s="154"/>
    </row>
    <row r="176" spans="5:6" ht="409.5">
      <c r="E176" s="154"/>
      <c r="F176" s="154"/>
    </row>
    <row r="177" spans="5:6" ht="409.5">
      <c r="E177" s="154"/>
      <c r="F177" s="154"/>
    </row>
    <row r="178" spans="5:6" ht="409.5">
      <c r="E178" s="154"/>
      <c r="F178" s="154"/>
    </row>
    <row r="179" spans="5:6" ht="409.5">
      <c r="E179" s="154"/>
      <c r="F179" s="154"/>
    </row>
    <row r="180" spans="5:6" ht="409.5">
      <c r="E180" s="154"/>
      <c r="F180" s="154"/>
    </row>
    <row r="181" spans="5:6" ht="409.5">
      <c r="E181" s="154"/>
      <c r="F181" s="154"/>
    </row>
    <row r="182" spans="5:6" ht="409.5">
      <c r="E182" s="154"/>
      <c r="F182" s="154"/>
    </row>
    <row r="183" spans="5:6" ht="409.5">
      <c r="E183" s="154"/>
      <c r="F183" s="154"/>
    </row>
    <row r="184" spans="5:6" ht="409.5">
      <c r="E184" s="154"/>
      <c r="F184" s="154"/>
    </row>
    <row r="185" spans="5:6" ht="409.5">
      <c r="E185" s="154"/>
      <c r="F185" s="154"/>
    </row>
    <row r="186" spans="5:6" ht="409.5">
      <c r="E186" s="154"/>
      <c r="F186" s="154"/>
    </row>
    <row r="187" spans="5:6" ht="409.5">
      <c r="E187" s="154"/>
      <c r="F187" s="154"/>
    </row>
    <row r="188" spans="5:6" ht="409.5">
      <c r="E188" s="154"/>
      <c r="F188" s="154"/>
    </row>
    <row r="189" spans="5:6" ht="409.5">
      <c r="E189" s="154"/>
      <c r="F189" s="154"/>
    </row>
    <row r="190" spans="5:6" ht="409.5">
      <c r="E190" s="154"/>
      <c r="F190" s="154"/>
    </row>
    <row r="191" spans="5:6" ht="409.5">
      <c r="E191" s="154"/>
      <c r="F191" s="154"/>
    </row>
    <row r="192" spans="5:6" ht="409.5">
      <c r="E192" s="154"/>
      <c r="F192" s="154"/>
    </row>
    <row r="193" spans="5:6" ht="409.5">
      <c r="E193" s="154"/>
      <c r="F193" s="154"/>
    </row>
    <row r="194" spans="5:6" ht="409.5">
      <c r="E194" s="154"/>
      <c r="F194" s="154"/>
    </row>
    <row r="195" spans="5:6" ht="409.5">
      <c r="E195" s="154"/>
      <c r="F195" s="154"/>
    </row>
    <row r="196" spans="5:6" ht="409.5">
      <c r="E196" s="154"/>
      <c r="F196" s="154"/>
    </row>
    <row r="197" spans="5:6" ht="409.5">
      <c r="E197" s="154"/>
      <c r="F197" s="154"/>
    </row>
    <row r="198" spans="5:6" ht="409.5">
      <c r="E198" s="154"/>
      <c r="F198" s="154"/>
    </row>
    <row r="199" spans="5:6" ht="409.5">
      <c r="E199" s="154"/>
      <c r="F199" s="154"/>
    </row>
    <row r="200" spans="5:6" ht="409.5">
      <c r="E200" s="154"/>
      <c r="F200" s="154"/>
    </row>
    <row r="201" spans="5:6" ht="409.5">
      <c r="E201" s="154"/>
      <c r="F201" s="154"/>
    </row>
    <row r="202" spans="5:6" ht="409.5">
      <c r="E202" s="154"/>
      <c r="F202" s="154"/>
    </row>
    <row r="203" spans="5:6" ht="409.5">
      <c r="E203" s="154"/>
      <c r="F203" s="154"/>
    </row>
    <row r="204" spans="5:6" ht="409.5">
      <c r="E204" s="154"/>
      <c r="F204" s="154"/>
    </row>
    <row r="205" spans="5:6" ht="409.5">
      <c r="E205" s="154"/>
      <c r="F205" s="154"/>
    </row>
    <row r="206" spans="5:6" ht="409.5">
      <c r="E206" s="154"/>
      <c r="F206" s="154"/>
    </row>
    <row r="207" spans="5:6" ht="409.5">
      <c r="E207" s="154"/>
      <c r="F207" s="154"/>
    </row>
    <row r="208" spans="5:6" ht="409.5">
      <c r="E208" s="154"/>
      <c r="F208" s="154"/>
    </row>
    <row r="209" spans="5:6" ht="409.5">
      <c r="E209" s="154"/>
      <c r="F209" s="154"/>
    </row>
    <row r="210" spans="5:6" ht="409.5">
      <c r="E210" s="154"/>
      <c r="F210" s="154"/>
    </row>
    <row r="211" spans="5:6" ht="409.5">
      <c r="E211" s="154"/>
      <c r="F211" s="154"/>
    </row>
    <row r="212" spans="5:6" ht="409.5">
      <c r="E212" s="154"/>
      <c r="F212" s="154"/>
    </row>
    <row r="213" spans="5:6" ht="409.5">
      <c r="E213" s="154"/>
      <c r="F213" s="154"/>
    </row>
    <row r="214" spans="5:6" ht="409.5">
      <c r="E214" s="154"/>
      <c r="F214" s="154"/>
    </row>
    <row r="215" spans="5:6" ht="409.5">
      <c r="E215" s="154"/>
      <c r="F215" s="154"/>
    </row>
    <row r="216" spans="5:6" ht="409.5">
      <c r="E216" s="154"/>
      <c r="F216" s="154"/>
    </row>
    <row r="217" spans="5:6" ht="409.5">
      <c r="E217" s="154"/>
      <c r="F217" s="154"/>
    </row>
    <row r="218" spans="5:6" ht="409.5">
      <c r="E218" s="154"/>
      <c r="F218" s="154"/>
    </row>
    <row r="219" spans="5:6" ht="409.5">
      <c r="E219" s="154"/>
      <c r="F219" s="154"/>
    </row>
    <row r="220" spans="5:6" ht="409.5">
      <c r="E220" s="154"/>
      <c r="F220" s="154"/>
    </row>
    <row r="221" spans="5:6" ht="409.5">
      <c r="E221" s="154"/>
      <c r="F221" s="154"/>
    </row>
    <row r="222" spans="5:6" ht="409.5">
      <c r="E222" s="154"/>
      <c r="F222" s="154"/>
    </row>
    <row r="223" spans="5:6" ht="409.5">
      <c r="E223" s="154"/>
      <c r="F223" s="154"/>
    </row>
    <row r="224" spans="5:6" ht="409.5">
      <c r="E224" s="154"/>
      <c r="F224" s="154"/>
    </row>
    <row r="225" spans="5:6" ht="409.5">
      <c r="E225" s="154"/>
      <c r="F225" s="154"/>
    </row>
    <row r="226" spans="5:6" ht="409.5">
      <c r="E226" s="154"/>
      <c r="F226" s="154"/>
    </row>
    <row r="227" spans="5:6" ht="409.5">
      <c r="E227" s="154"/>
      <c r="F227" s="154"/>
    </row>
    <row r="228" spans="5:6" ht="409.5">
      <c r="E228" s="154"/>
      <c r="F228" s="154"/>
    </row>
    <row r="229" spans="5:6" ht="409.5">
      <c r="E229" s="154"/>
      <c r="F229" s="154"/>
    </row>
    <row r="230" spans="5:6" ht="409.5">
      <c r="E230" s="154"/>
      <c r="F230" s="154"/>
    </row>
    <row r="231" spans="5:6" ht="409.5">
      <c r="E231" s="154"/>
      <c r="F231" s="154"/>
    </row>
    <row r="232" spans="5:6" ht="409.5">
      <c r="E232" s="154"/>
      <c r="F232" s="154"/>
    </row>
    <row r="233" spans="5:6" ht="409.5">
      <c r="E233" s="154"/>
      <c r="F233" s="154"/>
    </row>
    <row r="234" spans="5:6" ht="409.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>
        <f>+'1-Баланс'!C49</f>
        <v>913</v>
      </c>
      <c r="D17" s="366"/>
      <c r="E17" s="367">
        <f t="shared" si="0"/>
        <v>913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f>'1-Баланс'!C51</f>
        <v>0</v>
      </c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913</v>
      </c>
      <c r="D21" s="438">
        <f>D13+D17+D18</f>
        <v>0</v>
      </c>
      <c r="E21" s="439">
        <f>E13+E17+E18</f>
        <v>913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f>D30</f>
        <v>0</v>
      </c>
      <c r="D30" s="366">
        <f>'1-Баланс'!C69</f>
        <v>0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f>D31</f>
        <v>3410</v>
      </c>
      <c r="D31" s="366">
        <f>'1-Баланс'!C70</f>
        <v>3410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f>D32</f>
        <v>6323</v>
      </c>
      <c r="D32" s="366">
        <f>'1-Баланс'!C71</f>
        <v>6323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409.5">
      <c r="A40" s="368" t="s">
        <v>643</v>
      </c>
      <c r="B40" s="135" t="s">
        <v>644</v>
      </c>
      <c r="C40" s="360">
        <f>SUM(C41:C44)</f>
        <v>10915</v>
      </c>
      <c r="D40" s="360">
        <f>SUM(D41:D44)</f>
        <v>10915</v>
      </c>
      <c r="E40" s="367">
        <f>SUM(E41:E44)</f>
        <v>0</v>
      </c>
      <c r="F40" s="133"/>
    </row>
    <row r="41" spans="1:6" ht="409.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409.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409.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409.5">
      <c r="A44" s="368" t="s">
        <v>651</v>
      </c>
      <c r="B44" s="135" t="s">
        <v>652</v>
      </c>
      <c r="C44" s="366">
        <f>'1-Баланс'!C75</f>
        <v>10915</v>
      </c>
      <c r="D44" s="366">
        <f>C44</f>
        <v>10915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20648</v>
      </c>
      <c r="D45" s="436">
        <f>D26+D30+D31+D33+D32+D34+D35+D40</f>
        <v>20648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21561</v>
      </c>
      <c r="D46" s="442">
        <f>D45+D23+D21+D11</f>
        <v>20648</v>
      </c>
      <c r="E46" s="443">
        <f>E45+E23+E21+E11</f>
        <v>913</v>
      </c>
      <c r="F46" s="133"/>
    </row>
    <row r="47" spans="1:27" ht="409.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409.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409.5">
      <c r="A53" s="371" t="s">
        <v>661</v>
      </c>
      <c r="B53" s="403"/>
      <c r="C53" s="404"/>
      <c r="D53" s="404"/>
      <c r="E53" s="404"/>
      <c r="F53" s="405"/>
    </row>
    <row r="54" spans="1:6" ht="409.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409.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409.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409.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409.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409.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409.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409.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409.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409.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409.5">
      <c r="A65" s="368" t="s">
        <v>680</v>
      </c>
      <c r="B65" s="135" t="s">
        <v>681</v>
      </c>
      <c r="C65" s="197">
        <f>'1-Баланс'!G48</f>
        <v>33262</v>
      </c>
      <c r="D65" s="197"/>
      <c r="E65" s="136">
        <f t="shared" si="1"/>
        <v>33262</v>
      </c>
      <c r="F65" s="196"/>
    </row>
    <row r="66" spans="1:6" ht="409.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409.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33262</v>
      </c>
      <c r="D68" s="433">
        <f>D54+D58+D63+D64+D65+D66</f>
        <v>0</v>
      </c>
      <c r="E68" s="434">
        <f t="shared" si="1"/>
        <v>33262</v>
      </c>
      <c r="F68" s="435">
        <f>F54+F58+F63+F64+F65+F66</f>
        <v>0</v>
      </c>
    </row>
    <row r="69" spans="1:6" ht="409.5">
      <c r="A69" s="377" t="s">
        <v>688</v>
      </c>
      <c r="B69" s="129"/>
      <c r="C69" s="400"/>
      <c r="D69" s="400"/>
      <c r="E69" s="401"/>
      <c r="F69" s="402"/>
    </row>
    <row r="70" spans="1:6" ht="409.5">
      <c r="A70" s="368" t="s">
        <v>689</v>
      </c>
      <c r="B70" s="143" t="s">
        <v>690</v>
      </c>
      <c r="C70" s="197">
        <f>'1-Баланс'!G54</f>
        <v>1910</v>
      </c>
      <c r="D70" s="197"/>
      <c r="E70" s="136">
        <f t="shared" si="1"/>
        <v>1910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409.5">
      <c r="A72" s="371" t="s">
        <v>691</v>
      </c>
      <c r="B72" s="403"/>
      <c r="C72" s="412"/>
      <c r="D72" s="412"/>
      <c r="E72" s="413"/>
      <c r="F72" s="414"/>
    </row>
    <row r="73" spans="1:6" ht="409.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409.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409.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409.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409.5">
      <c r="A78" s="368" t="s">
        <v>700</v>
      </c>
      <c r="B78" s="135" t="s">
        <v>701</v>
      </c>
      <c r="C78" s="197">
        <f>'1-Баланс'!G59</f>
        <v>0</v>
      </c>
      <c r="D78" s="197">
        <f>C78</f>
        <v>0</v>
      </c>
      <c r="E78" s="136">
        <f t="shared" si="1"/>
        <v>0</v>
      </c>
      <c r="F78" s="196"/>
    </row>
    <row r="79" spans="1:6" ht="409.5">
      <c r="A79" s="368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/>
    </row>
    <row r="80" spans="1:6" ht="409.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409.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409.5">
      <c r="A82" s="368" t="s">
        <v>707</v>
      </c>
      <c r="B82" s="135" t="s">
        <v>708</v>
      </c>
      <c r="C82" s="138">
        <f>SUM(C83:C86)</f>
        <v>4271</v>
      </c>
      <c r="D82" s="138">
        <f>SUM(D83:D86)</f>
        <v>4271</v>
      </c>
      <c r="E82" s="138">
        <f>SUM(E83:E86)</f>
        <v>0</v>
      </c>
      <c r="F82" s="396">
        <f>SUM(F83:F86)</f>
        <v>0</v>
      </c>
    </row>
    <row r="83" spans="1:6" ht="409.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409.5">
      <c r="A84" s="368" t="s">
        <v>711</v>
      </c>
      <c r="B84" s="135" t="s">
        <v>712</v>
      </c>
      <c r="C84" s="197">
        <f>'1-Баланс'!G60</f>
        <v>4271</v>
      </c>
      <c r="D84" s="197">
        <f>C84</f>
        <v>4271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409.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409.5">
      <c r="A87" s="368" t="s">
        <v>717</v>
      </c>
      <c r="B87" s="135" t="s">
        <v>718</v>
      </c>
      <c r="C87" s="134">
        <f>SUM(C88:C92)+C96</f>
        <v>25857</v>
      </c>
      <c r="D87" s="134">
        <f>SUM(D88:D92)+D96</f>
        <v>25857</v>
      </c>
      <c r="E87" s="134">
        <f>SUM(E88:E92)+E96</f>
        <v>0</v>
      </c>
      <c r="F87" s="395">
        <f>SUM(F88:F92)+F96</f>
        <v>29323</v>
      </c>
    </row>
    <row r="88" spans="1:6" ht="409.5">
      <c r="A88" s="368" t="s">
        <v>719</v>
      </c>
      <c r="B88" s="135" t="s">
        <v>720</v>
      </c>
      <c r="C88" s="197">
        <f>'1-Баланс'!G63</f>
        <v>13307</v>
      </c>
      <c r="D88" s="197">
        <f>+C88</f>
        <v>13307</v>
      </c>
      <c r="E88" s="136">
        <f t="shared" si="1"/>
        <v>0</v>
      </c>
      <c r="F88" s="196">
        <v>29323</v>
      </c>
    </row>
    <row r="89" spans="1:6" ht="409.5">
      <c r="A89" s="368" t="s">
        <v>721</v>
      </c>
      <c r="B89" s="135" t="s">
        <v>722</v>
      </c>
      <c r="C89" s="197">
        <f>'1-Баланс'!G64</f>
        <v>29</v>
      </c>
      <c r="D89" s="197">
        <f>C89</f>
        <v>29</v>
      </c>
      <c r="E89" s="136">
        <f t="shared" si="1"/>
        <v>0</v>
      </c>
      <c r="F89" s="196"/>
    </row>
    <row r="90" spans="1:6" ht="409.5">
      <c r="A90" s="368" t="s">
        <v>723</v>
      </c>
      <c r="B90" s="135" t="s">
        <v>724</v>
      </c>
      <c r="C90" s="197">
        <f>'1-Баланс'!G65</f>
        <v>12513</v>
      </c>
      <c r="D90" s="197">
        <f>C90</f>
        <v>12513</v>
      </c>
      <c r="E90" s="136">
        <f t="shared" si="1"/>
        <v>0</v>
      </c>
      <c r="F90" s="196"/>
    </row>
    <row r="91" spans="1:6" ht="409.5">
      <c r="A91" s="368" t="s">
        <v>725</v>
      </c>
      <c r="B91" s="135" t="s">
        <v>726</v>
      </c>
      <c r="C91" s="197">
        <f>'1-Баланс'!G66</f>
        <v>5</v>
      </c>
      <c r="D91" s="197">
        <f>C91</f>
        <v>5</v>
      </c>
      <c r="E91" s="136">
        <f t="shared" si="1"/>
        <v>0</v>
      </c>
      <c r="F91" s="196"/>
    </row>
    <row r="92" spans="1:6" ht="409.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409.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409.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409.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409.5">
      <c r="A96" s="368" t="s">
        <v>733</v>
      </c>
      <c r="B96" s="135" t="s">
        <v>734</v>
      </c>
      <c r="C96" s="197">
        <f>'1-Баланс'!G67</f>
        <v>3</v>
      </c>
      <c r="D96" s="197">
        <f>C96</f>
        <v>3</v>
      </c>
      <c r="E96" s="136">
        <f t="shared" si="1"/>
        <v>0</v>
      </c>
      <c r="F96" s="196"/>
    </row>
    <row r="97" spans="1:6" ht="409.5">
      <c r="A97" s="368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30128</v>
      </c>
      <c r="D98" s="431">
        <f>D87+D82+D77+D73+D97</f>
        <v>30128</v>
      </c>
      <c r="E98" s="431">
        <f>E87+E82+E77+E73+E97</f>
        <v>0</v>
      </c>
      <c r="F98" s="432">
        <f>F87+F82+F77+F73+F97</f>
        <v>29323</v>
      </c>
    </row>
    <row r="99" spans="1:6" ht="16.5" thickBot="1">
      <c r="A99" s="410" t="s">
        <v>739</v>
      </c>
      <c r="B99" s="411" t="s">
        <v>740</v>
      </c>
      <c r="C99" s="425">
        <f>C98+C70+C68</f>
        <v>65300</v>
      </c>
      <c r="D99" s="425">
        <f>D98+D70+D68</f>
        <v>30128</v>
      </c>
      <c r="E99" s="425">
        <f>E98+E70+E68</f>
        <v>35172</v>
      </c>
      <c r="F99" s="426">
        <f>F98+F70+F68</f>
        <v>29323</v>
      </c>
    </row>
    <row r="100" spans="1:6" ht="409.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409.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409.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409.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409.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409.5">
      <c r="A111" s="691" t="s">
        <v>975</v>
      </c>
      <c r="B111" s="700" t="str">
        <f>pdeReportingDate</f>
        <v>30.04.2024</v>
      </c>
      <c r="C111" s="700"/>
      <c r="D111" s="700"/>
      <c r="E111" s="700"/>
      <c r="F111" s="700"/>
      <c r="G111" s="52"/>
      <c r="H111" s="52"/>
    </row>
    <row r="112" spans="1:8" ht="409.5">
      <c r="A112" s="691"/>
      <c r="B112" s="700"/>
      <c r="C112" s="700"/>
      <c r="D112" s="700"/>
      <c r="E112" s="700"/>
      <c r="F112" s="700"/>
      <c r="G112" s="52"/>
      <c r="H112" s="52"/>
    </row>
    <row r="113" spans="1:8" ht="409.5">
      <c r="A113" s="692" t="s">
        <v>8</v>
      </c>
      <c r="B113" s="701" t="str">
        <f>authorName</f>
        <v>Стела Григорова</v>
      </c>
      <c r="C113" s="701"/>
      <c r="D113" s="701"/>
      <c r="E113" s="701"/>
      <c r="F113" s="701"/>
      <c r="G113" s="80"/>
      <c r="H113" s="80"/>
    </row>
    <row r="114" spans="1:8" ht="409.5">
      <c r="A114" s="692"/>
      <c r="B114" s="701"/>
      <c r="C114" s="701"/>
      <c r="D114" s="701"/>
      <c r="E114" s="701"/>
      <c r="F114" s="701"/>
      <c r="G114" s="80"/>
      <c r="H114" s="80"/>
    </row>
    <row r="115" spans="1:8" ht="409.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977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977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977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977</v>
      </c>
      <c r="C119" s="699"/>
      <c r="D119" s="699"/>
      <c r="E119" s="699"/>
      <c r="F119" s="699"/>
      <c r="G119" s="693"/>
      <c r="H119" s="693"/>
    </row>
    <row r="120" spans="1:8" ht="409.5">
      <c r="A120" s="693"/>
      <c r="B120" s="699"/>
      <c r="C120" s="699"/>
      <c r="D120" s="699"/>
      <c r="E120" s="699"/>
      <c r="F120" s="699"/>
      <c r="G120" s="693"/>
      <c r="H120" s="693"/>
    </row>
    <row r="121" spans="1:8" ht="409.5">
      <c r="A121" s="693"/>
      <c r="B121" s="699"/>
      <c r="C121" s="699"/>
      <c r="D121" s="699"/>
      <c r="E121" s="699"/>
      <c r="F121" s="699"/>
      <c r="G121" s="693"/>
      <c r="H121" s="693"/>
    </row>
    <row r="122" spans="1:8" ht="409.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925496</v>
      </c>
      <c r="D13" s="447"/>
      <c r="E13" s="447"/>
      <c r="F13" s="447">
        <v>9716</v>
      </c>
      <c r="G13" s="447"/>
      <c r="H13" s="447"/>
      <c r="I13" s="448">
        <f>F13+G13-H13</f>
        <v>9716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925496</v>
      </c>
      <c r="D18" s="454">
        <f t="shared" si="1"/>
        <v>0</v>
      </c>
      <c r="E18" s="454">
        <f t="shared" si="1"/>
        <v>0</v>
      </c>
      <c r="F18" s="454">
        <f t="shared" si="1"/>
        <v>9716</v>
      </c>
      <c r="G18" s="454">
        <f t="shared" si="1"/>
        <v>0</v>
      </c>
      <c r="H18" s="454">
        <f t="shared" si="1"/>
        <v>0</v>
      </c>
      <c r="I18" s="455">
        <f t="shared" si="0"/>
        <v>9716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491811</v>
      </c>
      <c r="D20" s="447"/>
      <c r="E20" s="447"/>
      <c r="F20" s="447">
        <v>51557</v>
      </c>
      <c r="G20" s="447"/>
      <c r="H20" s="447"/>
      <c r="I20" s="448">
        <f t="shared" si="0"/>
        <v>51557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1290</v>
      </c>
      <c r="D26" s="447"/>
      <c r="E26" s="447"/>
      <c r="F26" s="447">
        <v>1811</v>
      </c>
      <c r="G26" s="447"/>
      <c r="H26" s="447"/>
      <c r="I26" s="448">
        <f t="shared" si="0"/>
        <v>1811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493101</v>
      </c>
      <c r="D27" s="454">
        <f t="shared" si="2"/>
        <v>0</v>
      </c>
      <c r="E27" s="454">
        <f t="shared" si="2"/>
        <v>0</v>
      </c>
      <c r="F27" s="454">
        <f t="shared" si="2"/>
        <v>53368</v>
      </c>
      <c r="G27" s="454">
        <f t="shared" si="2"/>
        <v>0</v>
      </c>
      <c r="H27" s="454">
        <f t="shared" si="2"/>
        <v>0</v>
      </c>
      <c r="I27" s="455">
        <f t="shared" si="0"/>
        <v>53368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0" t="str">
        <f>pdeReportingDate</f>
        <v>30.04.2024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2" t="s">
        <v>8</v>
      </c>
      <c r="B33" s="701" t="str">
        <f>authorName</f>
        <v>Стела Григорова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2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2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3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409.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409.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409.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409.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409.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409.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409.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409.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409.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409.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409.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409.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409.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409.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409.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409.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409.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409.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409.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409.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409.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409.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409.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409.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409.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409.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409.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409.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409.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409.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409.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409.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409.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409.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409.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409.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409.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409.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409.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409.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409.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409.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409.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409.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409.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409.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409.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409.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409.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409.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409.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409.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409.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409.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409.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409.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409.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409.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409.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409.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409.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409.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409.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409.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409.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409.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409.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409.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409.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409.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409.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409.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409.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409.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409.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409.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409.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409.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409.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409.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409.5">
      <c r="D120" s="124"/>
      <c r="E120" s="124"/>
      <c r="F120" s="124"/>
      <c r="G120" s="124"/>
      <c r="H120" s="124"/>
      <c r="I120" s="124"/>
    </row>
    <row r="121" spans="4:9" ht="409.5">
      <c r="D121" s="124"/>
      <c r="E121" s="124"/>
      <c r="F121" s="124"/>
      <c r="G121" s="124"/>
      <c r="H121" s="124"/>
      <c r="I121" s="124"/>
    </row>
    <row r="122" spans="4:9" ht="409.5">
      <c r="D122" s="124"/>
      <c r="E122" s="124"/>
      <c r="F122" s="124"/>
      <c r="G122" s="124"/>
      <c r="H122" s="124"/>
      <c r="I122" s="124"/>
    </row>
    <row r="123" spans="4:9" ht="409.5">
      <c r="D123" s="124"/>
      <c r="E123" s="124"/>
      <c r="F123" s="124"/>
      <c r="G123" s="124"/>
      <c r="H123" s="124"/>
      <c r="I123" s="124"/>
    </row>
    <row r="124" spans="4:9" ht="409.5">
      <c r="D124" s="124"/>
      <c r="E124" s="124"/>
      <c r="F124" s="124"/>
      <c r="G124" s="124"/>
      <c r="H124" s="124"/>
      <c r="I124" s="124"/>
    </row>
    <row r="125" spans="4:9" ht="409.5">
      <c r="D125" s="124"/>
      <c r="E125" s="124"/>
      <c r="F125" s="124"/>
      <c r="G125" s="124"/>
      <c r="H125" s="124"/>
      <c r="I125" s="124"/>
    </row>
    <row r="126" spans="4:9" ht="409.5">
      <c r="D126" s="124"/>
      <c r="E126" s="124"/>
      <c r="F126" s="124"/>
      <c r="G126" s="124"/>
      <c r="H126" s="124"/>
      <c r="I126" s="124"/>
    </row>
    <row r="127" spans="4:9" ht="409.5">
      <c r="D127" s="124"/>
      <c r="E127" s="124"/>
      <c r="F127" s="124"/>
      <c r="G127" s="124"/>
      <c r="H127" s="124"/>
      <c r="I127" s="124"/>
    </row>
    <row r="128" spans="4:9" ht="409.5">
      <c r="D128" s="124"/>
      <c r="E128" s="124"/>
      <c r="F128" s="124"/>
      <c r="G128" s="124"/>
      <c r="H128" s="124"/>
      <c r="I128" s="124"/>
    </row>
    <row r="129" spans="4:9" ht="409.5">
      <c r="D129" s="124"/>
      <c r="E129" s="124"/>
      <c r="F129" s="124"/>
      <c r="G129" s="124"/>
      <c r="H129" s="124"/>
      <c r="I129" s="124"/>
    </row>
    <row r="130" spans="4:9" ht="409.5">
      <c r="D130" s="124"/>
      <c r="E130" s="124"/>
      <c r="F130" s="124"/>
      <c r="G130" s="124"/>
      <c r="H130" s="124"/>
      <c r="I130" s="124"/>
    </row>
    <row r="131" spans="4:9" ht="409.5">
      <c r="D131" s="124"/>
      <c r="E131" s="124"/>
      <c r="F131" s="124"/>
      <c r="G131" s="124"/>
      <c r="H131" s="124"/>
      <c r="I131" s="124"/>
    </row>
    <row r="132" spans="4:9" ht="409.5">
      <c r="D132" s="124"/>
      <c r="E132" s="124"/>
      <c r="F132" s="124"/>
      <c r="G132" s="124"/>
      <c r="H132" s="124"/>
      <c r="I132" s="124"/>
    </row>
    <row r="133" spans="4:9" ht="409.5">
      <c r="D133" s="124"/>
      <c r="E133" s="124"/>
      <c r="F133" s="124"/>
      <c r="G133" s="124"/>
      <c r="H133" s="124"/>
      <c r="I133" s="124"/>
    </row>
    <row r="134" spans="4:9" ht="409.5">
      <c r="D134" s="124"/>
      <c r="E134" s="124"/>
      <c r="F134" s="124"/>
      <c r="G134" s="124"/>
      <c r="H134" s="124"/>
      <c r="I134" s="124"/>
    </row>
    <row r="135" spans="4:9" ht="409.5">
      <c r="D135" s="124"/>
      <c r="E135" s="124"/>
      <c r="F135" s="124"/>
      <c r="G135" s="124"/>
      <c r="H135" s="124"/>
      <c r="I135" s="124"/>
    </row>
    <row r="136" spans="4:9" ht="409.5">
      <c r="D136" s="124"/>
      <c r="E136" s="124"/>
      <c r="F136" s="124"/>
      <c r="G136" s="124"/>
      <c r="H136" s="124"/>
      <c r="I136" s="124"/>
    </row>
    <row r="137" spans="4:9" ht="409.5">
      <c r="D137" s="124"/>
      <c r="E137" s="124"/>
      <c r="F137" s="124"/>
      <c r="G137" s="124"/>
      <c r="H137" s="124"/>
      <c r="I137" s="124"/>
    </row>
    <row r="138" spans="4:9" ht="409.5">
      <c r="D138" s="124"/>
      <c r="E138" s="124"/>
      <c r="F138" s="124"/>
      <c r="G138" s="124"/>
      <c r="H138" s="124"/>
      <c r="I138" s="124"/>
    </row>
    <row r="139" spans="4:9" ht="409.5">
      <c r="D139" s="124"/>
      <c r="E139" s="124"/>
      <c r="F139" s="124"/>
      <c r="G139" s="124"/>
      <c r="H139" s="124"/>
      <c r="I139" s="124"/>
    </row>
    <row r="140" spans="4:9" ht="409.5">
      <c r="D140" s="124"/>
      <c r="E140" s="124"/>
      <c r="F140" s="124"/>
      <c r="G140" s="124"/>
      <c r="H140" s="124"/>
      <c r="I140" s="124"/>
    </row>
    <row r="141" spans="4:9" ht="409.5">
      <c r="D141" s="124"/>
      <c r="E141" s="124"/>
      <c r="F141" s="124"/>
      <c r="G141" s="124"/>
      <c r="H141" s="124"/>
      <c r="I141" s="124"/>
    </row>
    <row r="142" spans="4:9" ht="409.5">
      <c r="D142" s="124"/>
      <c r="E142" s="124"/>
      <c r="F142" s="124"/>
      <c r="G142" s="124"/>
      <c r="H142" s="124"/>
      <c r="I142" s="124"/>
    </row>
    <row r="143" spans="4:9" ht="409.5">
      <c r="D143" s="124"/>
      <c r="E143" s="124"/>
      <c r="F143" s="124"/>
      <c r="G143" s="124"/>
      <c r="H143" s="124"/>
      <c r="I143" s="124"/>
    </row>
    <row r="144" spans="4:9" ht="409.5">
      <c r="D144" s="124"/>
      <c r="E144" s="124"/>
      <c r="F144" s="124"/>
      <c r="G144" s="124"/>
      <c r="H144" s="124"/>
      <c r="I144" s="124"/>
    </row>
    <row r="145" spans="4:9" ht="409.5">
      <c r="D145" s="124"/>
      <c r="E145" s="124"/>
      <c r="F145" s="124"/>
      <c r="G145" s="124"/>
      <c r="H145" s="124"/>
      <c r="I145" s="124"/>
    </row>
    <row r="146" spans="4:9" ht="409.5">
      <c r="D146" s="124"/>
      <c r="E146" s="124"/>
      <c r="F146" s="124"/>
      <c r="G146" s="124"/>
      <c r="H146" s="124"/>
      <c r="I146" s="124"/>
    </row>
    <row r="147" spans="4:9" ht="409.5">
      <c r="D147" s="124"/>
      <c r="E147" s="124"/>
      <c r="F147" s="124"/>
      <c r="G147" s="124"/>
      <c r="H147" s="124"/>
      <c r="I147" s="124"/>
    </row>
    <row r="148" spans="4:9" ht="409.5">
      <c r="D148" s="124"/>
      <c r="E148" s="124"/>
      <c r="F148" s="124"/>
      <c r="G148" s="124"/>
      <c r="H148" s="124"/>
      <c r="I148" s="124"/>
    </row>
    <row r="149" spans="4:9" ht="409.5">
      <c r="D149" s="124"/>
      <c r="E149" s="124"/>
      <c r="F149" s="124"/>
      <c r="G149" s="124"/>
      <c r="H149" s="124"/>
      <c r="I149" s="124"/>
    </row>
    <row r="150" spans="4:9" ht="409.5">
      <c r="D150" s="124"/>
      <c r="E150" s="124"/>
      <c r="F150" s="124"/>
      <c r="G150" s="124"/>
      <c r="H150" s="124"/>
      <c r="I150" s="124"/>
    </row>
    <row r="151" spans="4:9" ht="409.5">
      <c r="D151" s="124"/>
      <c r="E151" s="124"/>
      <c r="F151" s="124"/>
      <c r="G151" s="124"/>
      <c r="H151" s="124"/>
      <c r="I151" s="124"/>
    </row>
    <row r="152" spans="4:9" ht="409.5">
      <c r="D152" s="124"/>
      <c r="E152" s="124"/>
      <c r="F152" s="124"/>
      <c r="G152" s="124"/>
      <c r="H152" s="124"/>
      <c r="I152" s="124"/>
    </row>
    <row r="153" spans="4:9" ht="409.5">
      <c r="D153" s="124"/>
      <c r="E153" s="124"/>
      <c r="F153" s="124"/>
      <c r="G153" s="124"/>
      <c r="H153" s="124"/>
      <c r="I153" s="124"/>
    </row>
    <row r="154" spans="4:9" ht="409.5">
      <c r="D154" s="124"/>
      <c r="E154" s="124"/>
      <c r="F154" s="124"/>
      <c r="G154" s="124"/>
      <c r="H154" s="124"/>
      <c r="I154" s="124"/>
    </row>
    <row r="155" spans="4:9" ht="409.5">
      <c r="D155" s="124"/>
      <c r="E155" s="124"/>
      <c r="F155" s="124"/>
      <c r="G155" s="124"/>
      <c r="H155" s="124"/>
      <c r="I155" s="124"/>
    </row>
    <row r="156" spans="4:9" ht="409.5">
      <c r="D156" s="124"/>
      <c r="E156" s="124"/>
      <c r="F156" s="124"/>
      <c r="G156" s="124"/>
      <c r="H156" s="124"/>
      <c r="I156" s="124"/>
    </row>
    <row r="157" spans="4:9" ht="409.5">
      <c r="D157" s="124"/>
      <c r="E157" s="124"/>
      <c r="F157" s="124"/>
      <c r="G157" s="124"/>
      <c r="H157" s="124"/>
      <c r="I157" s="124"/>
    </row>
    <row r="158" spans="4:9" ht="409.5">
      <c r="D158" s="124"/>
      <c r="E158" s="124"/>
      <c r="F158" s="124"/>
      <c r="G158" s="124"/>
      <c r="H158" s="124"/>
      <c r="I158" s="124"/>
    </row>
    <row r="159" spans="4:9" ht="409.5">
      <c r="D159" s="124"/>
      <c r="E159" s="124"/>
      <c r="F159" s="124"/>
      <c r="G159" s="124"/>
      <c r="H159" s="124"/>
      <c r="I159" s="124"/>
    </row>
    <row r="160" spans="4:9" ht="409.5">
      <c r="D160" s="124"/>
      <c r="E160" s="124"/>
      <c r="F160" s="124"/>
      <c r="G160" s="124"/>
      <c r="H160" s="124"/>
      <c r="I160" s="124"/>
    </row>
    <row r="161" spans="4:9" ht="409.5">
      <c r="D161" s="124"/>
      <c r="E161" s="124"/>
      <c r="F161" s="124"/>
      <c r="G161" s="124"/>
      <c r="H161" s="124"/>
      <c r="I161" s="124"/>
    </row>
    <row r="162" spans="4:9" ht="409.5">
      <c r="D162" s="124"/>
      <c r="E162" s="124"/>
      <c r="F162" s="124"/>
      <c r="G162" s="124"/>
      <c r="H162" s="124"/>
      <c r="I162" s="124"/>
    </row>
    <row r="163" spans="4:9" ht="409.5">
      <c r="D163" s="124"/>
      <c r="E163" s="124"/>
      <c r="F163" s="124"/>
      <c r="G163" s="124"/>
      <c r="H163" s="124"/>
      <c r="I163" s="124"/>
    </row>
    <row r="164" spans="4:9" ht="409.5">
      <c r="D164" s="124"/>
      <c r="E164" s="124"/>
      <c r="F164" s="124"/>
      <c r="G164" s="124"/>
      <c r="H164" s="124"/>
      <c r="I164" s="124"/>
    </row>
    <row r="165" spans="4:9" ht="409.5">
      <c r="D165" s="124"/>
      <c r="E165" s="124"/>
      <c r="F165" s="124"/>
      <c r="G165" s="124"/>
      <c r="H165" s="124"/>
      <c r="I165" s="124"/>
    </row>
    <row r="166" spans="4:9" ht="409.5">
      <c r="D166" s="124"/>
      <c r="E166" s="124"/>
      <c r="F166" s="124"/>
      <c r="G166" s="124"/>
      <c r="H166" s="124"/>
      <c r="I166" s="124"/>
    </row>
    <row r="167" spans="4:9" ht="409.5">
      <c r="D167" s="124"/>
      <c r="E167" s="124"/>
      <c r="F167" s="124"/>
      <c r="G167" s="124"/>
      <c r="H167" s="124"/>
      <c r="I167" s="124"/>
    </row>
    <row r="168" spans="4:9" ht="409.5">
      <c r="D168" s="124"/>
      <c r="E168" s="124"/>
      <c r="F168" s="124"/>
      <c r="G168" s="124"/>
      <c r="H168" s="124"/>
      <c r="I168" s="124"/>
    </row>
    <row r="169" spans="4:9" ht="409.5">
      <c r="D169" s="124"/>
      <c r="E169" s="124"/>
      <c r="F169" s="124"/>
      <c r="G169" s="124"/>
      <c r="H169" s="124"/>
      <c r="I169" s="124"/>
    </row>
    <row r="170" spans="4:9" ht="409.5">
      <c r="D170" s="124"/>
      <c r="E170" s="124"/>
      <c r="F170" s="124"/>
      <c r="G170" s="124"/>
      <c r="H170" s="124"/>
      <c r="I170" s="124"/>
    </row>
    <row r="171" spans="4:9" ht="409.5">
      <c r="D171" s="124"/>
      <c r="E171" s="124"/>
      <c r="F171" s="124"/>
      <c r="G171" s="124"/>
      <c r="H171" s="124"/>
      <c r="I171" s="124"/>
    </row>
    <row r="172" spans="4:9" ht="409.5">
      <c r="D172" s="124"/>
      <c r="E172" s="124"/>
      <c r="F172" s="124"/>
      <c r="G172" s="124"/>
      <c r="H172" s="124"/>
      <c r="I172" s="124"/>
    </row>
    <row r="173" spans="4:9" ht="409.5">
      <c r="D173" s="124"/>
      <c r="E173" s="124"/>
      <c r="F173" s="124"/>
      <c r="G173" s="124"/>
      <c r="H173" s="124"/>
      <c r="I173" s="124"/>
    </row>
    <row r="174" spans="4:9" ht="409.5">
      <c r="D174" s="124"/>
      <c r="E174" s="124"/>
      <c r="F174" s="124"/>
      <c r="G174" s="124"/>
      <c r="H174" s="124"/>
      <c r="I174" s="124"/>
    </row>
    <row r="175" spans="4:9" ht="409.5">
      <c r="D175" s="124"/>
      <c r="E175" s="124"/>
      <c r="F175" s="124"/>
      <c r="G175" s="124"/>
      <c r="H175" s="124"/>
      <c r="I175" s="124"/>
    </row>
    <row r="176" spans="4:9" ht="409.5">
      <c r="D176" s="124"/>
      <c r="E176" s="124"/>
      <c r="F176" s="124"/>
      <c r="G176" s="124"/>
      <c r="H176" s="124"/>
      <c r="I176" s="124"/>
    </row>
    <row r="177" spans="4:9" ht="409.5">
      <c r="D177" s="124"/>
      <c r="E177" s="124"/>
      <c r="F177" s="124"/>
      <c r="G177" s="124"/>
      <c r="H177" s="124"/>
      <c r="I177" s="124"/>
    </row>
    <row r="178" spans="4:9" ht="409.5">
      <c r="D178" s="124"/>
      <c r="E178" s="124"/>
      <c r="F178" s="124"/>
      <c r="G178" s="124"/>
      <c r="H178" s="124"/>
      <c r="I178" s="124"/>
    </row>
    <row r="179" spans="4:9" ht="409.5">
      <c r="D179" s="124"/>
      <c r="E179" s="124"/>
      <c r="F179" s="124"/>
      <c r="G179" s="124"/>
      <c r="H179" s="124"/>
      <c r="I179" s="124"/>
    </row>
    <row r="180" spans="4:9" ht="409.5">
      <c r="D180" s="124"/>
      <c r="E180" s="124"/>
      <c r="F180" s="124"/>
      <c r="G180" s="124"/>
      <c r="H180" s="124"/>
      <c r="I180" s="124"/>
    </row>
    <row r="181" spans="4:9" ht="409.5">
      <c r="D181" s="124"/>
      <c r="E181" s="124"/>
      <c r="F181" s="124"/>
      <c r="G181" s="124"/>
      <c r="H181" s="124"/>
      <c r="I181" s="124"/>
    </row>
    <row r="182" spans="4:9" ht="409.5">
      <c r="D182" s="124"/>
      <c r="E182" s="124"/>
      <c r="F182" s="124"/>
      <c r="G182" s="124"/>
      <c r="H182" s="124"/>
      <c r="I182" s="124"/>
    </row>
    <row r="183" spans="4:9" ht="409.5">
      <c r="D183" s="124"/>
      <c r="E183" s="124"/>
      <c r="F183" s="124"/>
      <c r="G183" s="124"/>
      <c r="H183" s="124"/>
      <c r="I183" s="124"/>
    </row>
    <row r="184" spans="4:9" ht="409.5">
      <c r="D184" s="124"/>
      <c r="E184" s="124"/>
      <c r="F184" s="124"/>
      <c r="G184" s="124"/>
      <c r="H184" s="124"/>
      <c r="I184" s="124"/>
    </row>
    <row r="185" spans="4:9" ht="409.5">
      <c r="D185" s="124"/>
      <c r="E185" s="124"/>
      <c r="F185" s="124"/>
      <c r="G185" s="124"/>
      <c r="H185" s="124"/>
      <c r="I185" s="124"/>
    </row>
    <row r="186" spans="4:9" ht="409.5">
      <c r="D186" s="124"/>
      <c r="E186" s="124"/>
      <c r="F186" s="124"/>
      <c r="G186" s="124"/>
      <c r="H186" s="124"/>
      <c r="I186" s="124"/>
    </row>
    <row r="187" spans="4:9" ht="409.5">
      <c r="D187" s="124"/>
      <c r="E187" s="124"/>
      <c r="F187" s="124"/>
      <c r="G187" s="124"/>
      <c r="H187" s="124"/>
      <c r="I187" s="124"/>
    </row>
    <row r="188" spans="4:9" ht="409.5">
      <c r="D188" s="124"/>
      <c r="E188" s="124"/>
      <c r="F188" s="124"/>
      <c r="G188" s="124"/>
      <c r="H188" s="124"/>
      <c r="I188" s="124"/>
    </row>
    <row r="189" spans="4:9" ht="409.5">
      <c r="D189" s="124"/>
      <c r="E189" s="124"/>
      <c r="F189" s="124"/>
      <c r="G189" s="124"/>
      <c r="H189" s="124"/>
      <c r="I189" s="124"/>
    </row>
    <row r="190" spans="4:9" ht="409.5">
      <c r="D190" s="124"/>
      <c r="E190" s="124"/>
      <c r="F190" s="124"/>
      <c r="G190" s="124"/>
      <c r="H190" s="124"/>
      <c r="I190" s="124"/>
    </row>
    <row r="191" spans="4:9" ht="409.5">
      <c r="D191" s="124"/>
      <c r="E191" s="124"/>
      <c r="F191" s="124"/>
      <c r="G191" s="124"/>
      <c r="H191" s="124"/>
      <c r="I191" s="124"/>
    </row>
    <row r="192" spans="4:9" ht="409.5">
      <c r="D192" s="124"/>
      <c r="E192" s="124"/>
      <c r="F192" s="124"/>
      <c r="G192" s="124"/>
      <c r="H192" s="124"/>
      <c r="I192" s="124"/>
    </row>
    <row r="193" spans="4:9" ht="409.5">
      <c r="D193" s="124"/>
      <c r="E193" s="124"/>
      <c r="F193" s="124"/>
      <c r="G193" s="124"/>
      <c r="H193" s="124"/>
      <c r="I193" s="124"/>
    </row>
    <row r="194" spans="4:9" ht="409.5">
      <c r="D194" s="124"/>
      <c r="E194" s="124"/>
      <c r="F194" s="124"/>
      <c r="G194" s="124"/>
      <c r="H194" s="124"/>
      <c r="I194" s="124"/>
    </row>
    <row r="195" spans="4:9" ht="409.5">
      <c r="D195" s="124"/>
      <c r="E195" s="124"/>
      <c r="F195" s="124"/>
      <c r="G195" s="124"/>
      <c r="H195" s="124"/>
      <c r="I195" s="124"/>
    </row>
    <row r="196" spans="4:9" ht="409.5">
      <c r="D196" s="124"/>
      <c r="E196" s="124"/>
      <c r="F196" s="124"/>
      <c r="G196" s="124"/>
      <c r="H196" s="124"/>
      <c r="I196" s="124"/>
    </row>
    <row r="197" spans="4:9" ht="409.5">
      <c r="D197" s="124"/>
      <c r="E197" s="124"/>
      <c r="F197" s="124"/>
      <c r="G197" s="124"/>
      <c r="H197" s="124"/>
      <c r="I197" s="124"/>
    </row>
    <row r="198" spans="4:9" ht="409.5">
      <c r="D198" s="124"/>
      <c r="E198" s="124"/>
      <c r="F198" s="124"/>
      <c r="G198" s="124"/>
      <c r="H198" s="124"/>
      <c r="I198" s="124"/>
    </row>
    <row r="199" spans="4:9" ht="409.5">
      <c r="D199" s="124"/>
      <c r="E199" s="124"/>
      <c r="F199" s="124"/>
      <c r="G199" s="124"/>
      <c r="H199" s="124"/>
      <c r="I199" s="124"/>
    </row>
    <row r="200" spans="4:9" ht="409.5">
      <c r="D200" s="124"/>
      <c r="E200" s="124"/>
      <c r="F200" s="124"/>
      <c r="G200" s="124"/>
      <c r="H200" s="124"/>
      <c r="I200" s="124"/>
    </row>
    <row r="201" spans="4:9" ht="409.5">
      <c r="D201" s="124"/>
      <c r="E201" s="124"/>
      <c r="F201" s="124"/>
      <c r="G201" s="124"/>
      <c r="H201" s="124"/>
      <c r="I201" s="124"/>
    </row>
    <row r="202" spans="4:9" ht="409.5">
      <c r="D202" s="124"/>
      <c r="E202" s="124"/>
      <c r="F202" s="124"/>
      <c r="G202" s="124"/>
      <c r="H202" s="124"/>
      <c r="I202" s="124"/>
    </row>
    <row r="203" spans="4:9" ht="409.5">
      <c r="D203" s="124"/>
      <c r="E203" s="124"/>
      <c r="F203" s="124"/>
      <c r="G203" s="124"/>
      <c r="H203" s="124"/>
      <c r="I203" s="124"/>
    </row>
    <row r="204" spans="4:9" ht="409.5">
      <c r="D204" s="124"/>
      <c r="E204" s="124"/>
      <c r="F204" s="124"/>
      <c r="G204" s="124"/>
      <c r="H204" s="124"/>
      <c r="I204" s="124"/>
    </row>
    <row r="205" spans="4:9" ht="409.5">
      <c r="D205" s="124"/>
      <c r="E205" s="124"/>
      <c r="F205" s="124"/>
      <c r="G205" s="124"/>
      <c r="H205" s="124"/>
      <c r="I205" s="124"/>
    </row>
    <row r="206" spans="4:9" ht="409.5">
      <c r="D206" s="124"/>
      <c r="E206" s="124"/>
      <c r="F206" s="124"/>
      <c r="G206" s="124"/>
      <c r="H206" s="124"/>
      <c r="I206" s="124"/>
    </row>
    <row r="207" spans="4:9" ht="409.5">
      <c r="D207" s="124"/>
      <c r="E207" s="124"/>
      <c r="F207" s="124"/>
      <c r="G207" s="124"/>
      <c r="H207" s="124"/>
      <c r="I207" s="124"/>
    </row>
    <row r="208" spans="4:9" ht="409.5">
      <c r="D208" s="124"/>
      <c r="E208" s="124"/>
      <c r="F208" s="124"/>
      <c r="G208" s="124"/>
      <c r="H208" s="124"/>
      <c r="I208" s="124"/>
    </row>
    <row r="209" spans="4:9" ht="409.5">
      <c r="D209" s="124"/>
      <c r="E209" s="124"/>
      <c r="F209" s="124"/>
      <c r="G209" s="124"/>
      <c r="H209" s="124"/>
      <c r="I209" s="124"/>
    </row>
    <row r="210" spans="4:9" ht="409.5">
      <c r="D210" s="124"/>
      <c r="E210" s="124"/>
      <c r="F210" s="124"/>
      <c r="G210" s="124"/>
      <c r="H210" s="124"/>
      <c r="I210" s="124"/>
    </row>
    <row r="211" spans="4:9" ht="409.5">
      <c r="D211" s="124"/>
      <c r="E211" s="124"/>
      <c r="F211" s="124"/>
      <c r="G211" s="124"/>
      <c r="H211" s="124"/>
      <c r="I211" s="124"/>
    </row>
    <row r="212" spans="4:9" ht="409.5">
      <c r="D212" s="124"/>
      <c r="E212" s="124"/>
      <c r="F212" s="124"/>
      <c r="G212" s="124"/>
      <c r="H212" s="124"/>
      <c r="I212" s="124"/>
    </row>
    <row r="213" spans="4:9" ht="409.5">
      <c r="D213" s="124"/>
      <c r="E213" s="124"/>
      <c r="F213" s="124"/>
      <c r="G213" s="124"/>
      <c r="H213" s="124"/>
      <c r="I213" s="124"/>
    </row>
    <row r="214" spans="4:9" ht="409.5">
      <c r="D214" s="124"/>
      <c r="E214" s="124"/>
      <c r="F214" s="124"/>
      <c r="G214" s="124"/>
      <c r="H214" s="124"/>
      <c r="I214" s="124"/>
    </row>
    <row r="215" spans="4:9" ht="409.5">
      <c r="D215" s="124"/>
      <c r="E215" s="124"/>
      <c r="F215" s="124"/>
      <c r="G215" s="124"/>
      <c r="H215" s="124"/>
      <c r="I215" s="124"/>
    </row>
    <row r="216" spans="4:9" ht="409.5">
      <c r="D216" s="124"/>
      <c r="E216" s="124"/>
      <c r="F216" s="124"/>
      <c r="G216" s="124"/>
      <c r="H216" s="124"/>
      <c r="I216" s="124"/>
    </row>
    <row r="217" spans="4:9" ht="409.5">
      <c r="D217" s="124"/>
      <c r="E217" s="124"/>
      <c r="F217" s="124"/>
      <c r="G217" s="124"/>
      <c r="H217" s="124"/>
      <c r="I217" s="124"/>
    </row>
    <row r="218" spans="4:9" ht="409.5">
      <c r="D218" s="124"/>
      <c r="E218" s="124"/>
      <c r="F218" s="124"/>
      <c r="G218" s="124"/>
      <c r="H218" s="124"/>
      <c r="I218" s="124"/>
    </row>
    <row r="219" spans="4:9" ht="409.5">
      <c r="D219" s="124"/>
      <c r="E219" s="124"/>
      <c r="F219" s="124"/>
      <c r="G219" s="124"/>
      <c r="H219" s="124"/>
      <c r="I219" s="124"/>
    </row>
    <row r="220" spans="4:9" ht="409.5">
      <c r="D220" s="124"/>
      <c r="E220" s="124"/>
      <c r="F220" s="124"/>
      <c r="G220" s="124"/>
      <c r="H220" s="124"/>
      <c r="I220" s="124"/>
    </row>
    <row r="221" spans="4:9" ht="409.5">
      <c r="D221" s="124"/>
      <c r="E221" s="124"/>
      <c r="F221" s="124"/>
      <c r="G221" s="124"/>
      <c r="H221" s="124"/>
      <c r="I221" s="124"/>
    </row>
    <row r="222" spans="4:9" ht="409.5">
      <c r="D222" s="124"/>
      <c r="E222" s="124"/>
      <c r="F222" s="124"/>
      <c r="G222" s="124"/>
      <c r="H222" s="124"/>
      <c r="I222" s="124"/>
    </row>
    <row r="223" spans="4:9" ht="409.5">
      <c r="D223" s="124"/>
      <c r="E223" s="124"/>
      <c r="F223" s="124"/>
      <c r="G223" s="124"/>
      <c r="H223" s="124"/>
      <c r="I223" s="124"/>
    </row>
    <row r="224" spans="4:9" ht="409.5">
      <c r="D224" s="124"/>
      <c r="E224" s="124"/>
      <c r="F224" s="124"/>
      <c r="G224" s="124"/>
      <c r="H224" s="124"/>
      <c r="I224" s="124"/>
    </row>
    <row r="225" spans="4:9" ht="409.5">
      <c r="D225" s="124"/>
      <c r="E225" s="124"/>
      <c r="F225" s="124"/>
      <c r="G225" s="124"/>
      <c r="H225" s="124"/>
      <c r="I225" s="124"/>
    </row>
    <row r="226" spans="4:9" ht="409.5">
      <c r="D226" s="124"/>
      <c r="E226" s="124"/>
      <c r="F226" s="124"/>
      <c r="G226" s="124"/>
      <c r="H226" s="124"/>
      <c r="I226" s="124"/>
    </row>
    <row r="227" spans="4:9" ht="409.5">
      <c r="D227" s="124"/>
      <c r="E227" s="124"/>
      <c r="F227" s="124"/>
      <c r="G227" s="124"/>
      <c r="H227" s="124"/>
      <c r="I227" s="124"/>
    </row>
    <row r="228" spans="4:9" ht="409.5">
      <c r="D228" s="124"/>
      <c r="E228" s="124"/>
      <c r="F228" s="124"/>
      <c r="G228" s="124"/>
      <c r="H228" s="124"/>
      <c r="I228" s="124"/>
    </row>
    <row r="229" spans="4:9" ht="409.5">
      <c r="D229" s="124"/>
      <c r="E229" s="124"/>
      <c r="F229" s="124"/>
      <c r="G229" s="124"/>
      <c r="H229" s="124"/>
      <c r="I229" s="124"/>
    </row>
    <row r="230" spans="4:9" ht="409.5">
      <c r="D230" s="124"/>
      <c r="E230" s="124"/>
      <c r="F230" s="124"/>
      <c r="G230" s="124"/>
      <c r="H230" s="124"/>
      <c r="I230" s="124"/>
    </row>
    <row r="231" spans="4:9" ht="409.5">
      <c r="D231" s="124"/>
      <c r="E231" s="124"/>
      <c r="F231" s="124"/>
      <c r="G231" s="124"/>
      <c r="H231" s="124"/>
      <c r="I231" s="124"/>
    </row>
    <row r="232" spans="4:9" ht="409.5">
      <c r="D232" s="124"/>
      <c r="E232" s="124"/>
      <c r="F232" s="124"/>
      <c r="G232" s="124"/>
      <c r="H232" s="124"/>
      <c r="I232" s="124"/>
    </row>
    <row r="233" spans="4:9" ht="409.5">
      <c r="D233" s="124"/>
      <c r="E233" s="124"/>
      <c r="F233" s="124"/>
      <c r="G233" s="124"/>
      <c r="H233" s="124"/>
      <c r="I233" s="124"/>
    </row>
    <row r="234" spans="4:9" ht="409.5">
      <c r="D234" s="124"/>
      <c r="E234" s="124"/>
      <c r="F234" s="124"/>
      <c r="G234" s="124"/>
      <c r="H234" s="124"/>
      <c r="I234" s="124"/>
    </row>
    <row r="235" spans="4:9" ht="409.5">
      <c r="D235" s="124"/>
      <c r="E235" s="124"/>
      <c r="F235" s="124"/>
      <c r="G235" s="124"/>
      <c r="H235" s="124"/>
      <c r="I235" s="124"/>
    </row>
    <row r="236" spans="4:9" ht="409.5">
      <c r="D236" s="124"/>
      <c r="E236" s="124"/>
      <c r="F236" s="124"/>
      <c r="G236" s="124"/>
      <c r="H236" s="124"/>
      <c r="I236" s="124"/>
    </row>
    <row r="237" spans="4:9" ht="409.5">
      <c r="D237" s="124"/>
      <c r="E237" s="124"/>
      <c r="F237" s="124"/>
      <c r="G237" s="124"/>
      <c r="H237" s="124"/>
      <c r="I237" s="124"/>
    </row>
    <row r="238" spans="4:9" ht="409.5">
      <c r="D238" s="124"/>
      <c r="E238" s="124"/>
      <c r="F238" s="124"/>
      <c r="G238" s="124"/>
      <c r="H238" s="124"/>
      <c r="I238" s="124"/>
    </row>
    <row r="239" spans="4:9" ht="409.5">
      <c r="D239" s="124"/>
      <c r="E239" s="124"/>
      <c r="F239" s="124"/>
      <c r="G239" s="124"/>
      <c r="H239" s="124"/>
      <c r="I239" s="124"/>
    </row>
    <row r="240" spans="4:9" ht="409.5">
      <c r="D240" s="124"/>
      <c r="E240" s="124"/>
      <c r="F240" s="124"/>
      <c r="G240" s="124"/>
      <c r="H240" s="124"/>
      <c r="I240" s="124"/>
    </row>
    <row r="241" spans="4:9" ht="409.5">
      <c r="D241" s="124"/>
      <c r="E241" s="124"/>
      <c r="F241" s="124"/>
      <c r="G241" s="124"/>
      <c r="H241" s="124"/>
      <c r="I241" s="124"/>
    </row>
    <row r="242" spans="4:9" ht="409.5">
      <c r="D242" s="124"/>
      <c r="E242" s="124"/>
      <c r="F242" s="124"/>
      <c r="G242" s="124"/>
      <c r="H242" s="124"/>
      <c r="I242" s="124"/>
    </row>
    <row r="243" spans="4:9" ht="409.5">
      <c r="D243" s="124"/>
      <c r="E243" s="124"/>
      <c r="F243" s="124"/>
      <c r="G243" s="124"/>
      <c r="H243" s="124"/>
      <c r="I243" s="124"/>
    </row>
    <row r="244" spans="4:9" ht="409.5">
      <c r="D244" s="124"/>
      <c r="E244" s="124"/>
      <c r="F244" s="124"/>
      <c r="G244" s="124"/>
      <c r="H244" s="124"/>
      <c r="I244" s="124"/>
    </row>
    <row r="245" spans="4:9" ht="409.5">
      <c r="D245" s="124"/>
      <c r="E245" s="124"/>
      <c r="F245" s="124"/>
      <c r="G245" s="124"/>
      <c r="H245" s="124"/>
      <c r="I245" s="124"/>
    </row>
    <row r="246" spans="4:9" ht="409.5">
      <c r="D246" s="124"/>
      <c r="E246" s="124"/>
      <c r="F246" s="124"/>
      <c r="G246" s="124"/>
      <c r="H246" s="124"/>
      <c r="I246" s="124"/>
    </row>
    <row r="247" spans="4:9" ht="409.5">
      <c r="D247" s="124"/>
      <c r="E247" s="124"/>
      <c r="F247" s="124"/>
      <c r="G247" s="124"/>
      <c r="H247" s="124"/>
      <c r="I247" s="124"/>
    </row>
    <row r="248" spans="4:9" ht="409.5">
      <c r="D248" s="124"/>
      <c r="E248" s="124"/>
      <c r="F248" s="124"/>
      <c r="G248" s="124"/>
      <c r="H248" s="124"/>
      <c r="I248" s="124"/>
    </row>
    <row r="249" spans="4:9" ht="409.5">
      <c r="D249" s="124"/>
      <c r="E249" s="124"/>
      <c r="F249" s="124"/>
      <c r="G249" s="124"/>
      <c r="H249" s="124"/>
      <c r="I249" s="124"/>
    </row>
    <row r="250" spans="4:9" ht="409.5">
      <c r="D250" s="124"/>
      <c r="E250" s="124"/>
      <c r="F250" s="124"/>
      <c r="G250" s="124"/>
      <c r="H250" s="124"/>
      <c r="I250" s="124"/>
    </row>
    <row r="251" spans="4:9" ht="409.5">
      <c r="D251" s="124"/>
      <c r="E251" s="124"/>
      <c r="F251" s="124"/>
      <c r="G251" s="124"/>
      <c r="H251" s="124"/>
      <c r="I251" s="124"/>
    </row>
    <row r="252" spans="4:9" ht="409.5">
      <c r="D252" s="124"/>
      <c r="E252" s="124"/>
      <c r="F252" s="124"/>
      <c r="G252" s="124"/>
      <c r="H252" s="124"/>
      <c r="I252" s="124"/>
    </row>
    <row r="253" spans="4:9" ht="409.5">
      <c r="D253" s="124"/>
      <c r="E253" s="124"/>
      <c r="F253" s="124"/>
      <c r="G253" s="124"/>
      <c r="H253" s="124"/>
      <c r="I253" s="124"/>
    </row>
    <row r="254" spans="4:9" ht="409.5">
      <c r="D254" s="124"/>
      <c r="E254" s="124"/>
      <c r="F254" s="124"/>
      <c r="G254" s="124"/>
      <c r="H254" s="124"/>
      <c r="I254" s="124"/>
    </row>
    <row r="255" spans="4:9" ht="409.5">
      <c r="D255" s="124"/>
      <c r="E255" s="124"/>
      <c r="F255" s="124"/>
      <c r="G255" s="124"/>
      <c r="H255" s="124"/>
      <c r="I255" s="124"/>
    </row>
    <row r="256" spans="4:9" ht="409.5">
      <c r="D256" s="124"/>
      <c r="E256" s="124"/>
      <c r="F256" s="124"/>
      <c r="G256" s="124"/>
      <c r="H256" s="124"/>
      <c r="I256" s="124"/>
    </row>
    <row r="257" spans="4:9" ht="409.5">
      <c r="D257" s="124"/>
      <c r="E257" s="124"/>
      <c r="F257" s="124"/>
      <c r="G257" s="124"/>
      <c r="H257" s="124"/>
      <c r="I257" s="124"/>
    </row>
    <row r="258" spans="4:9" ht="409.5">
      <c r="D258" s="124"/>
      <c r="E258" s="124"/>
      <c r="F258" s="124"/>
      <c r="G258" s="124"/>
      <c r="H258" s="124"/>
      <c r="I258" s="124"/>
    </row>
    <row r="259" spans="4:9" ht="409.5">
      <c r="D259" s="124"/>
      <c r="E259" s="124"/>
      <c r="F259" s="124"/>
      <c r="G259" s="124"/>
      <c r="H259" s="124"/>
      <c r="I259" s="124"/>
    </row>
    <row r="260" spans="4:9" ht="409.5">
      <c r="D260" s="124"/>
      <c r="E260" s="124"/>
      <c r="F260" s="124"/>
      <c r="G260" s="124"/>
      <c r="H260" s="124"/>
      <c r="I260" s="124"/>
    </row>
    <row r="261" spans="4:9" ht="409.5">
      <c r="D261" s="124"/>
      <c r="E261" s="124"/>
      <c r="F261" s="124"/>
      <c r="G261" s="124"/>
      <c r="H261" s="124"/>
      <c r="I261" s="124"/>
    </row>
    <row r="262" spans="4:9" ht="409.5">
      <c r="D262" s="124"/>
      <c r="E262" s="124"/>
      <c r="F262" s="124"/>
      <c r="G262" s="124"/>
      <c r="H262" s="124"/>
      <c r="I262" s="124"/>
    </row>
    <row r="263" spans="4:9" ht="409.5">
      <c r="D263" s="124"/>
      <c r="E263" s="124"/>
      <c r="F263" s="124"/>
      <c r="G263" s="124"/>
      <c r="H263" s="124"/>
      <c r="I263" s="124"/>
    </row>
    <row r="264" spans="4:9" ht="409.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2021-12-10T13:26:48Z</cp:lastPrinted>
  <dcterms:created xsi:type="dcterms:W3CDTF">2006-09-16T00:00:00Z</dcterms:created>
  <dcterms:modified xsi:type="dcterms:W3CDTF">2024-04-30T07:47:26Z</dcterms:modified>
  <cp:category/>
  <cp:version/>
  <cp:contentType/>
  <cp:contentStatus/>
</cp:coreProperties>
</file>